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50" windowHeight="10170" firstSheet="6" activeTab="6"/>
  </bookViews>
  <sheets>
    <sheet name="пр 1 ГАД " sheetId="1" r:id="rId1"/>
    <sheet name="пр2 адми ист деф" sheetId="2" r:id="rId2"/>
    <sheet name="пр3 нормат " sheetId="3" r:id="rId3"/>
    <sheet name="пр 5 ут. ист деф " sheetId="4" r:id="rId4"/>
    <sheet name="пр 5.1 ист деф" sheetId="5" r:id="rId5"/>
    <sheet name="пр 4 доход " sheetId="6" r:id="rId6"/>
    <sheet name="пр 4.1 доходы 2018-2019" sheetId="7" r:id="rId7"/>
    <sheet name="пр 6 разделы " sheetId="8" r:id="rId8"/>
    <sheet name="по разделу 6.1" sheetId="9" r:id="rId9"/>
    <sheet name=" разделы пр 7 " sheetId="10" r:id="rId10"/>
    <sheet name="раздел 7.1" sheetId="11" r:id="rId11"/>
    <sheet name=" пр 8 " sheetId="12" r:id="rId12"/>
    <sheet name="пр 8.1" sheetId="13" r:id="rId13"/>
    <sheet name=" пр9 МП" sheetId="14" r:id="rId14"/>
    <sheet name="пр 9.1 МП" sheetId="15" r:id="rId15"/>
    <sheet name="пр10 пр госгарант" sheetId="16" r:id="rId16"/>
    <sheet name="пр 11 внутр заимст" sheetId="17" r:id="rId17"/>
  </sheets>
  <definedNames>
    <definedName name="_xlnm.Print_Area" localSheetId="11">' пр 8 '!$A$1:$G$316</definedName>
    <definedName name="_xlnm.Print_Area" localSheetId="0">'пр 1 ГАД '!$A$1:$D$116</definedName>
    <definedName name="_xlnm.Print_Area" localSheetId="4">'пр 5.1 ист деф'!$A$1:$D$29</definedName>
    <definedName name="_xlnm.Print_Area" localSheetId="7">'пр 6 разделы '!$A$1:$F$50</definedName>
  </definedNames>
  <calcPr fullCalcOnLoad="1"/>
</workbook>
</file>

<file path=xl/sharedStrings.xml><?xml version="1.0" encoding="utf-8"?>
<sst xmlns="http://schemas.openxmlformats.org/spreadsheetml/2006/main" count="6416" uniqueCount="920">
  <si>
    <t>Главные администраторы доходов бюджета городского округа "поселок Палана"</t>
  </si>
  <si>
    <t xml:space="preserve"> и перечень администрируемых ими доходов</t>
  </si>
  <si>
    <t>Код</t>
  </si>
  <si>
    <t xml:space="preserve">Наименование главного администратора доходов </t>
  </si>
  <si>
    <t>Главы</t>
  </si>
  <si>
    <t xml:space="preserve">Органы государственной власти Российской Федерации </t>
  </si>
  <si>
    <t>048</t>
  </si>
  <si>
    <t>Управление Федеральной службы по надзору в сфере природопользования по Камчатскому краю</t>
  </si>
  <si>
    <t>1 12 01000 01 0000 120</t>
  </si>
  <si>
    <t>Плата за негативное воздействие на окружающую среду*</t>
  </si>
  <si>
    <t>1 16 25050 01 0000 140</t>
  </si>
  <si>
    <t>Денежные взыскания (штрафы) за нарушение законодательства в области охраны окружающей среды</t>
  </si>
  <si>
    <t>076</t>
  </si>
  <si>
    <t>Северо-Восточное территориальное управление Федерального агентства по рыболовству</t>
  </si>
  <si>
    <t>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</si>
  <si>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</si>
  <si>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</si>
  <si>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</si>
  <si>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1 03 02000 01 0000 110</t>
  </si>
  <si>
    <t>Акцизы по подакцизным товарам (продукции), производимым на территории Российской Федерации*</t>
  </si>
  <si>
    <t>141</t>
  </si>
  <si>
    <t>Управление Федеральной службы по надзору в сфере  защиты прав потребителей и благополучия человека по Камчатского краю</t>
  </si>
  <si>
    <t>1  16  28000  01  0000  140</t>
  </si>
  <si>
    <t xml:space="preserve">08 02 02 00 00 0000 520 </t>
  </si>
  <si>
    <t xml:space="preserve">Увеличение прочих остатков средств,  временно  размещенных  в  ценные бумаги </t>
  </si>
  <si>
    <t>Финансовое управление администрации городского округа "поселок Палана"</t>
  </si>
  <si>
    <t>1 13 01994 04 0000 130</t>
  </si>
  <si>
    <t xml:space="preserve">Прочие доходы  от  оказания  платных  услуг (работ) получателями  средств  бюджетов   городских округов  </t>
  </si>
  <si>
    <t>1 13 02994 04 0000 130</t>
  </si>
  <si>
    <t xml:space="preserve">Прочие доходы  от  компенсации затрат  бюджетов городских округов      </t>
  </si>
  <si>
    <t>1 16 90040 04 0000 140</t>
  </si>
  <si>
    <t>Получение Российской Федерацией кредитов международных финансовых организаций в валюте Российской Федерации</t>
  </si>
  <si>
    <t xml:space="preserve">01 04 00 00 00 0000 800 </t>
  </si>
  <si>
    <t>Погашение кредитов международных финансовых организаций в валюте Российской Федерации</t>
  </si>
  <si>
    <t xml:space="preserve">01 04 00 00 02 0000 810 </t>
  </si>
  <si>
    <t>Погашение Российской Федерацией кредитов международных финансовых организаций в валюте Российской Федерации</t>
  </si>
  <si>
    <t xml:space="preserve">04 01 00 00 00 0000 000 </t>
  </si>
  <si>
    <t xml:space="preserve">Исполнение  государственных  и  муниципальных   гарантий в валюте Российской Федерации </t>
  </si>
  <si>
    <t xml:space="preserve">04 01 00 00 00 0000 800 </t>
  </si>
  <si>
    <t xml:space="preserve">Исполнение  государственных  и  муниципальных   гарантий     в валюте Российской Федерации, если платежи гаранта не ведут  к  возникновению эквивалентных  требований  со  стороны   гаранта   к     должнику, не исполнившему обязательство </t>
  </si>
  <si>
    <t xml:space="preserve">04 01 00 00 02 0000 810 </t>
  </si>
  <si>
    <t xml:space="preserve">Государственные гарантии  субъектов  Российской  Федерации  в  валюте Российской Федерации </t>
  </si>
  <si>
    <t xml:space="preserve">01 05 00 00 00 0000 000 </t>
  </si>
  <si>
    <t xml:space="preserve">01 05 00 00 00 0000 500 </t>
  </si>
  <si>
    <t>Увеличение остатков средств бюджетов</t>
  </si>
  <si>
    <t>08 01 00 00 00 0000 500</t>
  </si>
  <si>
    <t>Увеличение остатков финансовых резервов бюджетов</t>
  </si>
  <si>
    <t>08 01 01 00 00 0000 510</t>
  </si>
  <si>
    <t xml:space="preserve">Увеличение остатков денежных средств финансовых резервов  </t>
  </si>
  <si>
    <t xml:space="preserve">08 01 01 00 02 0000 510 </t>
  </si>
  <si>
    <t xml:space="preserve">Увеличение остатков денежных  средств  финансовых  резервов  бюджетов субъектов Российской Федерации </t>
  </si>
  <si>
    <t xml:space="preserve">08 01 02 0000 0000 520 </t>
  </si>
  <si>
    <t xml:space="preserve">Увеличение остатков средств финансовых резервов  бюджетов  Российской Федерации, размещенных в ценные бумаги  </t>
  </si>
  <si>
    <t xml:space="preserve">08 01 02 00 02 0000 520 </t>
  </si>
  <si>
    <t xml:space="preserve">Увеличение остатков средств финансовых  резервов  бюджетов  субъектов Российской Федерации, размещенных в ценные бумаги </t>
  </si>
  <si>
    <t xml:space="preserve">01 05 02 00 00 0000 500 </t>
  </si>
  <si>
    <t xml:space="preserve">01 05 02 01 00 0000 510 </t>
  </si>
  <si>
    <t>Подпрограмма "Энергосбережение и повышение энергетической эффективности в городском округе "поселок Палана"</t>
  </si>
  <si>
    <t xml:space="preserve">Субвенции  бюджетам  городских   округов на осуществление первичного воинского учета на территориях,   где   отсутствуют    военные комиссариаты               </t>
  </si>
  <si>
    <t xml:space="preserve"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
</t>
  </si>
  <si>
    <t>1 00 00000 00 0000 000</t>
  </si>
  <si>
    <t>1 13 00000 00 0000 000</t>
  </si>
  <si>
    <t>ДОХОДЫ ОТ ОКАЗАНИЯ ПЛАТНЫХ УСЛУГ (РАБОТ) И КОМПЕНСАЦИИ ЗАТРАТ ГОСУДАРСТВА</t>
  </si>
  <si>
    <t>- лизинговые операции</t>
  </si>
  <si>
    <t>Приложение №9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</si>
  <si>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</si>
  <si>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</si>
  <si>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</si>
  <si>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</si>
  <si>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</si>
  <si>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</si>
  <si>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</si>
  <si>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</si>
  <si>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>102 11 05</t>
  </si>
  <si>
    <t xml:space="preserve">Субвенции  бюджетам  городских   округов по выплате вознаграждения за выполнение функций   классного руководителя  </t>
  </si>
  <si>
    <t>Социальная политика</t>
  </si>
  <si>
    <t>(тыс.руб.)</t>
  </si>
  <si>
    <t xml:space="preserve">городского округа "поселок Палана" </t>
  </si>
  <si>
    <t xml:space="preserve">к нормативному правовому акту </t>
  </si>
  <si>
    <t>Приложение №5</t>
  </si>
  <si>
    <t>Источники финансирования дефицита  бюджета: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</si>
  <si>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</si>
  <si>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</si>
  <si>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</si>
  <si>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</si>
  <si>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</si>
  <si>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</si>
  <si>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</si>
  <si>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</si>
  <si>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</si>
  <si>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</si>
  <si>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</si>
  <si>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</si>
  <si>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</si>
  <si>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</si>
  <si>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</si>
  <si>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</si>
  <si>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</si>
  <si>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</si>
  <si>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</si>
  <si>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</si>
  <si>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>За  счет  источников  финансирования   дефицита  бюджета городского округа "поселок Палана"</t>
  </si>
  <si>
    <t>За счет расходов  бюджета   городского округа "поселок Палана"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</si>
  <si>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</si>
  <si>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</si>
  <si>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</si>
  <si>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</si>
  <si>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</si>
  <si>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</si>
  <si>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 xml:space="preserve">Годовой объем ассигнований 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</si>
  <si>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</si>
  <si>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</si>
  <si>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</si>
  <si>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</si>
  <si>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</si>
  <si>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Приложение №4</t>
  </si>
  <si>
    <t xml:space="preserve"> Годовой объем </t>
  </si>
  <si>
    <t>ДОХОДЫ ОТ ПРОДАЖИ МАТЕРИАЛЬНЫХ И НЕМАТЕРИАЛЬНЫХ АКТИВОВ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</si>
  <si>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</si>
  <si>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</si>
  <si>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</si>
  <si>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</si>
  <si>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</si>
  <si>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>Охрана семьи и детства</t>
  </si>
  <si>
    <t>Социальная помощь</t>
  </si>
  <si>
    <t>Другие вопросы в области социальной политики</t>
  </si>
  <si>
    <t>3.</t>
  </si>
  <si>
    <t>1</t>
  </si>
  <si>
    <t>3</t>
  </si>
  <si>
    <t>5</t>
  </si>
  <si>
    <t>6</t>
  </si>
  <si>
    <t>Приложение №6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</si>
  <si>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</si>
  <si>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</si>
  <si>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</si>
  <si>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</si>
  <si>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</si>
  <si>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>4.1</t>
  </si>
  <si>
    <t>4.2</t>
  </si>
  <si>
    <t>0104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</si>
  <si>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</si>
  <si>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</si>
  <si>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</si>
  <si>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</si>
  <si>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</si>
  <si>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</si>
  <si>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600</t>
  </si>
  <si>
    <t>Социальное обеспечение и иные выплаты населению</t>
  </si>
  <si>
    <t>300</t>
  </si>
  <si>
    <t>(тыс. рублей)</t>
  </si>
  <si>
    <t xml:space="preserve">000 1 11 05010 04 0000 120 </t>
  </si>
  <si>
    <t xml:space="preserve">Прочие межбюджетные  трансферты, передаваемые бюджетам городских округов  </t>
  </si>
  <si>
    <t>2 08 04000 04 0000 180</t>
  </si>
  <si>
    <t xml:space="preserve">Перечисления   из   бюджетов    городских округов (в бюджеты городских округов) для осуществления возврата  (зачета)  излишне уплаченных или  излишне  взысканных  сумм налогов, сборов и иных платежей, а  также сумм   процентов    за    несвоевременное   осуществление    такого        возврата и процентов,   начисленных    на    излишне взысканные суммы
</t>
  </si>
  <si>
    <t xml:space="preserve">Администрация городского округа "поселок Палана" </t>
  </si>
  <si>
    <t>Прочие доходы от компенсации затрат бюджетов городских округов</t>
  </si>
  <si>
    <t>1 16 23041 04 0000 140</t>
  </si>
  <si>
    <t xml:space="preserve">Доходы    от    возмещения       ущерба при возникновении  страховых   случаев  по обязательному страхованию гражданской ответственности,   когда выгодоприобретателями   выступают  получатели  средств бюджетов городских округов   </t>
  </si>
  <si>
    <t>Комитет по управлению муниципальным имуществом городского округа «поселок Палана»</t>
  </si>
  <si>
    <t>1 08 07150 01 0000 110</t>
  </si>
  <si>
    <t>Государственная    пошлина    за     выдачу разрешения    на    установку     рекламной конструкции</t>
  </si>
  <si>
    <t>1 11 01040 04 0000 120</t>
  </si>
  <si>
    <t>Доходы в виде прибыли, приходящейся на доли в    уставных    (складочных)     капиталах хозяйственных товариществ  и  обществ,  или дивидендов   по    акциям,    принадлежащим городским округам</t>
  </si>
  <si>
    <t>1 11 05012 04 0000 120</t>
  </si>
  <si>
    <t>1 11 05024 04 0000 120</t>
  </si>
  <si>
    <t>1 11 05034 04 0000 120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</si>
  <si>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</si>
  <si>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</si>
  <si>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</si>
  <si>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</si>
  <si>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</si>
  <si>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</si>
  <si>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</si>
  <si>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</si>
  <si>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</si>
  <si>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Дотации бюджетам городских округов на выравнивание уровня бюджетной обеспеченности</t>
  </si>
  <si>
    <t>163 Иные межбюджетные трансферты на поддержку экономического исоциального  развития коренных малочисленных народов Севера, Сибири и Дальнего Востока в рамках ПП "Укрепление единства российской нации и этнокультурное развитие народов России"</t>
  </si>
  <si>
    <t>Субвенции  бюджетам  городских   округов на государственную      регистрацию      актов гражданского состояния</t>
  </si>
  <si>
    <t>ВСЕГО ДОХОДОВ</t>
  </si>
  <si>
    <t>ДОТАЦИИ БЮДЖЕТАМ СУБЪЕКТОВ РОССИЙСКОЙ ФЕДЕРАЦИИ И МУНИЦИПАЛЬНЫХ ОБРАЗОВАНИЙ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</si>
  <si>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</si>
  <si>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</si>
  <si>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</si>
  <si>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</si>
  <si>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</si>
  <si>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</si>
  <si>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</si>
  <si>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</si>
  <si>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</si>
  <si>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</si>
  <si>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</si>
  <si>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</si>
  <si>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2.</t>
  </si>
  <si>
    <t>Администрация городского округа "поселок Палана"</t>
  </si>
  <si>
    <t>011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</si>
  <si>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</si>
  <si>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</si>
  <si>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</si>
  <si>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 xml:space="preserve">Доходы  от  реализации   иного   имущества находящегося  в   собственности   городских округов    (за исключением  имущества муниципальных, бюджетных и автономных   учреждений, а также  имущества  муниципальных, бюджетных и   унитарных предприятий, в том числе казенных), в части реализации    материальных       запасов по указанному имуществу                     </t>
  </si>
  <si>
    <t>1 14 03040 04 0000 410</t>
  </si>
  <si>
    <t xml:space="preserve">Средства  от  распоряжения   и   реализации конфискованного    и    иного    имущества,  обращенного в доходы городских  округов  (в части  реализации   основных     средств по указанному имуществу)  </t>
  </si>
  <si>
    <t>1 14 03040 04 0000 440</t>
  </si>
  <si>
    <t xml:space="preserve">Средства  от  распоряжения   и   реализации конфискованного    и    иного    имущества, обращенного в доходы городских  округов  (в части реализации  материальных  запасов  по указанному имуществу)  </t>
  </si>
  <si>
    <t>1 14 04040 04 0000 420</t>
  </si>
  <si>
    <t xml:space="preserve">Доходы от продажи  нематериальных  активов,  находящихся   в   собственности   городских округов      </t>
  </si>
  <si>
    <t>1 14 06012 04 0000 430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</si>
  <si>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округов</t>
  </si>
  <si>
    <t>1 15 02040 04 0000 140</t>
  </si>
  <si>
    <t>Платежи, взимаемые органами местного самоуправления (организациями)  городских округов за выполнение определенных функций</t>
  </si>
  <si>
    <t>* Администрирование поступлений по всем подстатьям и программам соответствующей статьи осуществляется  администратором, указанным в группировочном коде бюджетной классификации</t>
  </si>
  <si>
    <t>Код главы</t>
  </si>
  <si>
    <t>Главные администраторы, наименование источника</t>
  </si>
  <si>
    <t xml:space="preserve">01 03 00 00 00 0000 000 </t>
  </si>
  <si>
    <t xml:space="preserve">01 03 00 00 00 0000 700 </t>
  </si>
  <si>
    <t xml:space="preserve">01 03 00 00 04 0000 710 </t>
  </si>
  <si>
    <t xml:space="preserve">01 03 00 00 00 0000 800 </t>
  </si>
  <si>
    <t xml:space="preserve">01 03 00 00 04 0000 810 </t>
  </si>
  <si>
    <t xml:space="preserve">01 04 00 00 00 0000 000 </t>
  </si>
  <si>
    <t>Кредиты международных финансовых организаций в валюте Российской Федерации</t>
  </si>
  <si>
    <t xml:space="preserve">01 04 00 00 00 0000 700 </t>
  </si>
  <si>
    <t>Получение кредитов международных финансовых организаций в валюте Российской Федерации</t>
  </si>
  <si>
    <t xml:space="preserve">01 04 00 00 02 0000 710 </t>
  </si>
  <si>
    <t>Увеличение прочих остатков денежных средств бюджетов</t>
  </si>
  <si>
    <t>10.1</t>
  </si>
  <si>
    <t>10.2</t>
  </si>
  <si>
    <t>1 05 02000 02 0000 110</t>
  </si>
  <si>
    <t>Единый налог на вмененный доход для отдельных видов деятельности*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</si>
  <si>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</si>
  <si>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</si>
  <si>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</si>
  <si>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налогообложения*</t>
  </si>
  <si>
    <t>1 06 01000 00 0000 110</t>
  </si>
  <si>
    <t>Налог на имущество физических лиц*</t>
  </si>
  <si>
    <t>1 06 06000 00 0000 110</t>
  </si>
  <si>
    <t>Земельный налог*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</si>
  <si>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Федерации)*</t>
  </si>
  <si>
    <t>1 16 30000 01 0000 140</t>
  </si>
  <si>
    <t>Денежные взыскания (штрафы) за правонарушения в области дорожного движения</t>
  </si>
  <si>
    <t>1 16 33040 04 0000 140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</si>
  <si>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</si>
  <si>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</si>
  <si>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</si>
  <si>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08 02 02 00 02 0000 520</t>
  </si>
  <si>
    <t xml:space="preserve">Увеличение прочих  остатков  средств  бюджетов  субъектов  Российской Федерации, временно размещенных в ценные бумаги </t>
  </si>
  <si>
    <t xml:space="preserve">01 05 00 00 00 0000 600 </t>
  </si>
  <si>
    <t>Уменьшение остатков средств бюджетов</t>
  </si>
  <si>
    <t xml:space="preserve">08 01 00 00 00 0000 600 </t>
  </si>
  <si>
    <t xml:space="preserve">Уменьшение остатков финансовых резервов бюджетов  </t>
  </si>
  <si>
    <t xml:space="preserve">08 01 01 00 00 0000 610 </t>
  </si>
  <si>
    <t xml:space="preserve">Уменьшение остатков денежных средств финансовых резервов   </t>
  </si>
  <si>
    <t xml:space="preserve">08 01 01 00 02 0000 610 </t>
  </si>
  <si>
    <t xml:space="preserve">Уменьшение остатков денежных  средств  финансовых  резервов  бюджетов субъектов Российской Федерации </t>
  </si>
  <si>
    <t xml:space="preserve">08 01 02 00 00 0000 620 </t>
  </si>
  <si>
    <t xml:space="preserve">Уменьшение остатков средств финансовых резервов, размещенных в ценные бумаги </t>
  </si>
  <si>
    <t>08 01 02 00 02 0000 620</t>
  </si>
  <si>
    <t xml:space="preserve">Уменьшение остатков средств финансовых  резервов  бюджетов  субъектов Российской Федерации, размещенных в ценные бумаги </t>
  </si>
  <si>
    <t xml:space="preserve">01 05 02 00 00 0000 600 </t>
  </si>
  <si>
    <t>Уменьшение прочих остатков денежных средств бюджетов</t>
  </si>
  <si>
    <t xml:space="preserve">01 05 02 01 04 0000 610 </t>
  </si>
  <si>
    <t>Уменьшение  прочих  остатков  денежных  средств  бюджетов   городских округов</t>
  </si>
  <si>
    <t>(%)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</si>
  <si>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</si>
  <si>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</si>
  <si>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</si>
  <si>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</si>
  <si>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Дотации бюджетам городских округов на выравнивание бюджетной обеспеченности
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</si>
  <si>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</si>
  <si>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</si>
  <si>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 xml:space="preserve">0701 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</si>
  <si>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</si>
  <si>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</si>
  <si>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</si>
  <si>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</si>
  <si>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 xml:space="preserve">Источники финансирования дефицита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</si>
  <si>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</si>
  <si>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</si>
  <si>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</si>
  <si>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</si>
  <si>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</si>
  <si>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</si>
  <si>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</si>
  <si>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</si>
  <si>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</si>
  <si>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</si>
  <si>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ВСЕГО РАСХОДОВ</t>
  </si>
  <si>
    <t xml:space="preserve">Прочие доходы от компенсации затрат бюджетов городских округов </t>
  </si>
  <si>
    <t>400</t>
  </si>
  <si>
    <t xml:space="preserve">Функционирование высшего должностного лица субъекта Российской Федерации и муниципального образования </t>
  </si>
  <si>
    <t>0314</t>
  </si>
  <si>
    <t xml:space="preserve">в том числе за счет средств федерального бюджета </t>
  </si>
  <si>
    <t>13</t>
  </si>
  <si>
    <t xml:space="preserve">Другие вопросы в области культуры, кинематографии </t>
  </si>
  <si>
    <t>10.</t>
  </si>
  <si>
    <t>расходы за счет средств федерального бюджета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</si>
  <si>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</si>
  <si>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</si>
  <si>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</si>
  <si>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</si>
  <si>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</si>
  <si>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</si>
  <si>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</si>
  <si>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</si>
  <si>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</si>
  <si>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</si>
  <si>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</si>
  <si>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</si>
  <si>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</si>
  <si>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</si>
  <si>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 xml:space="preserve">Физическая культура </t>
  </si>
  <si>
    <t>Обслуживание государственного и муниципального долга</t>
  </si>
  <si>
    <t xml:space="preserve">Всего расходов </t>
  </si>
  <si>
    <t>возврат излишне уплаченных сумм по платежам в Экологический фонд</t>
  </si>
  <si>
    <t>Физическая культура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</si>
  <si>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</si>
  <si>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</si>
  <si>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</si>
  <si>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</si>
  <si>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</si>
  <si>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 xml:space="preserve">Молодежная политика и оздоровление  детей </t>
  </si>
  <si>
    <t>тыс.рублей</t>
  </si>
  <si>
    <t>№/№</t>
  </si>
  <si>
    <t xml:space="preserve">Наименование целевой программы </t>
  </si>
  <si>
    <t>Раздел/подраздел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</si>
  <si>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</si>
  <si>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</si>
  <si>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</si>
  <si>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</si>
  <si>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</si>
  <si>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</si>
  <si>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</si>
  <si>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</si>
  <si>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</si>
  <si>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</si>
  <si>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</si>
  <si>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</si>
  <si>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</si>
  <si>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</si>
  <si>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</si>
  <si>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</si>
  <si>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</si>
  <si>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</si>
  <si>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</si>
  <si>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</si>
  <si>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</si>
  <si>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</si>
  <si>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</si>
  <si>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6.</t>
  </si>
  <si>
    <t>Контрольно-счетная комиссия городского округа «поселок Палана»</t>
  </si>
  <si>
    <t>016</t>
  </si>
  <si>
    <t>7.</t>
  </si>
  <si>
    <t>Общее образование</t>
  </si>
  <si>
    <t>0702</t>
  </si>
  <si>
    <t>0707</t>
  </si>
  <si>
    <t>8.</t>
  </si>
  <si>
    <t>Дошкольное образование</t>
  </si>
  <si>
    <t>0701</t>
  </si>
  <si>
    <t>9.</t>
  </si>
  <si>
    <t>10</t>
  </si>
  <si>
    <t>4</t>
  </si>
  <si>
    <t>01</t>
  </si>
  <si>
    <t>02</t>
  </si>
  <si>
    <t>03</t>
  </si>
  <si>
    <t>04</t>
  </si>
  <si>
    <t>Муниципальная программа "Социальная поддержка граждан в городском округе "поселок Палана" на 2014-2015 годы"</t>
  </si>
  <si>
    <t xml:space="preserve"> Исполнение муниципальных гарантий городского округа "поселок Палана"</t>
  </si>
  <si>
    <t>0800</t>
  </si>
  <si>
    <t>Подпрограмма "Обеспечение реализации Программы"</t>
  </si>
  <si>
    <t>Подпрограмма "Повышение эффективности управления муниципальным имуществом"</t>
  </si>
  <si>
    <t>11.</t>
  </si>
  <si>
    <t>12.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</si>
  <si>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</si>
  <si>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</si>
  <si>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государственных гарантий</t>
  </si>
  <si>
    <t>Итого:</t>
  </si>
  <si>
    <t>Объем бюджетных ассигнований на исполнение гарантий по возможным гарантийным случаям, тыс. рублей</t>
  </si>
  <si>
    <t>Наименование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</si>
  <si>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</si>
  <si>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</si>
  <si>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</si>
  <si>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</si>
  <si>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</si>
  <si>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Жилищное хозяйство</t>
  </si>
  <si>
    <t>0501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</si>
  <si>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</si>
  <si>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</si>
  <si>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14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</si>
  <si>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</si>
  <si>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</si>
  <si>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</si>
  <si>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</si>
  <si>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</si>
  <si>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</si>
  <si>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</si>
  <si>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</si>
  <si>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Приложение №1</t>
  </si>
  <si>
    <t>Годовой объем ассигнований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</si>
  <si>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</si>
  <si>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</si>
  <si>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</si>
  <si>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</si>
  <si>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</si>
  <si>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</si>
  <si>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</si>
  <si>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</si>
  <si>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>Субвенции бюджетам городских округов на компенсацию части родительской платы, за содержание ребенка  в муниципальных образовательных учреждениях 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</si>
  <si>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</si>
  <si>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</si>
  <si>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</si>
  <si>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</si>
  <si>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</si>
  <si>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Органы юстиции</t>
  </si>
  <si>
    <t>0304</t>
  </si>
  <si>
    <t>Социальное обеспечение населения</t>
  </si>
  <si>
    <t>1004</t>
  </si>
  <si>
    <t>1003</t>
  </si>
  <si>
    <t>000 1 11 05034  0400 00 120</t>
  </si>
  <si>
    <t>000 114 00000 00 0000 000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</si>
  <si>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</si>
  <si>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</si>
  <si>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</si>
  <si>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</si>
  <si>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0409</t>
  </si>
  <si>
    <t>Приложение №7</t>
  </si>
  <si>
    <t xml:space="preserve">Раздел </t>
  </si>
  <si>
    <t xml:space="preserve"> Подраздел</t>
  </si>
  <si>
    <t>Приложение №2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</si>
  <si>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</si>
  <si>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</si>
  <si>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</si>
  <si>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</si>
  <si>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</si>
  <si>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</si>
  <si>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Комитет по управлению муниципальным имуществом  городского округа «поселок Палана»</t>
  </si>
  <si>
    <t xml:space="preserve">Культура, кинематография 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</si>
  <si>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</si>
  <si>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</si>
  <si>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</si>
  <si>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</si>
  <si>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</si>
  <si>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</si>
  <si>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</si>
  <si>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</si>
  <si>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</si>
  <si>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Распределение ассигнований на реализацию муниципальных  программ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</si>
  <si>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</si>
  <si>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 бюджетам  городских   округов на ежемесячное  денежное     вознаграждение за классное руководство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</si>
  <si>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</t>
  </si>
  <si>
    <t xml:space="preserve">Субвенции  бюджетам  городских   округов на выполнение     передаваемых      полномочий субъектов Российской Федерации    </t>
  </si>
  <si>
    <t xml:space="preserve">Субвенции  бюджетам  городских   округов на содержание  ребенка  в  семье     опекуна и приемной семье, а  также  вознаграждение, причитающееся  приемному родителю  </t>
  </si>
  <si>
    <t>Прочие субвенции бюджетам городских округов</t>
  </si>
  <si>
    <t>Дорожное хозяйство (дорожный фонд)</t>
  </si>
  <si>
    <t>Доходы  от  сдачи   в   аренду   имущества находящегося   в   оперативном   управлении органов  управления  городских    округов и созданных ими  учреждений  (за  исключением имущества     муниципальных, бюджетных и автономных учреждений)</t>
  </si>
  <si>
    <t>1 11 07014 04 0000 120</t>
  </si>
  <si>
    <t>1 11 09044 04 0000 120</t>
  </si>
  <si>
    <t xml:space="preserve">Прочие   поступления    от    использования имущества,  находящегося  в   собственности городских округов (за исключением имущества муниципальных  бюджетных и автономных     учреждений, а также  имущества  муниципальных   унитарных предприятий, в том числе казенных) </t>
  </si>
  <si>
    <t>1 14 01040 04 0000 410</t>
  </si>
  <si>
    <t xml:space="preserve">Доходы от продажи  квартир,   находящихся в собственности городских округов   </t>
  </si>
  <si>
    <t>1 14 02042 04 0000 410</t>
  </si>
  <si>
    <t xml:space="preserve">Доходы     от     реализации     имущества, находящегося   в   оперативном   управлении учреждений, находящихся в  ведении  органов управления    городских         округов (за исключением     имущества     муниципальных. бюджетных и автономных учреждений), в части  реализации основных средств по указанному имуществу    </t>
  </si>
  <si>
    <t>1 14 02042 04 0000 440</t>
  </si>
  <si>
    <t xml:space="preserve">Доходы  от реализации  имущества находящегося в оперативном  управлении учреждений, находящихся в  ведении  органов управления    городских         округов (за исключением     имущества     муниципальных, бюджетных и  автономных учреждений), в части  реализации материальных    запасов    по    указанному имуществу                       </t>
  </si>
  <si>
    <t>1 14 02043 04 0000 410</t>
  </si>
  <si>
    <t>1 14 02043 04 0000 440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</si>
  <si>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</si>
  <si>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</si>
  <si>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</si>
  <si>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</si>
  <si>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</si>
  <si>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</si>
  <si>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</si>
  <si>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</si>
  <si>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1 05 01000 00 0000 110</t>
  </si>
  <si>
    <t>Налог, взимаемый в связи с применением упрощенной системы налогообложения*</t>
  </si>
  <si>
    <t>1 08 03010 01 0000 110</t>
  </si>
  <si>
    <t>1 09 03000 00 0000 110</t>
  </si>
  <si>
    <t>Платежи за пользование природными ресурсами*</t>
  </si>
  <si>
    <t>1 09 04000 00 0000 110</t>
  </si>
  <si>
    <t>Налоги на имущество*</t>
  </si>
  <si>
    <t>1 09 05000 01 0000 110</t>
  </si>
  <si>
    <t>Прочие налоги и сборы (по отмененным федеральным налогам и сборам)*</t>
  </si>
  <si>
    <t>1 09 06000 02 0000 110</t>
  </si>
  <si>
    <t>Прочие налоги и сборы (по отмененным налогам и сборам субъектов Российской Федерации)*</t>
  </si>
  <si>
    <t>1 09 07000 00 0000 110</t>
  </si>
  <si>
    <t>Прочие налоги и сборы (по отмененным местным налогам и сборам)*</t>
  </si>
  <si>
    <t>1 16 03000 00 0000 140</t>
  </si>
  <si>
    <t>Денежные взыскания (штрафы) за нарушение законодательства о налогах и сборах*</t>
  </si>
  <si>
    <t>Управление Министерства внутренних дел Российской Федерации по Камчатскому краю</t>
  </si>
  <si>
    <t>Управление Федеральной миграционной службы по Камчатскому краю</t>
  </si>
  <si>
    <t>415</t>
  </si>
  <si>
    <t>Прокуратура Камчатского края</t>
  </si>
  <si>
    <t>498</t>
  </si>
  <si>
    <t>Камчатское управление Федеральной службы по экологическому, технологическому и атомному надзору</t>
  </si>
  <si>
    <t>Органы местного самоуправления городского округа "поселок Палана"</t>
  </si>
  <si>
    <t>1 16 23042 04 0000 140</t>
  </si>
  <si>
    <t>Доходы от возмещения ущерба  при возникновении иных страховых случаев, когда  выгодоприобретателями выступают получатели средств бюджетов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</si>
  <si>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</si>
  <si>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2 07 04050 04 0000 180</t>
  </si>
  <si>
    <t>990 00 00 000</t>
  </si>
  <si>
    <t>99 0 00 11010</t>
  </si>
  <si>
    <t>04 0 00 00000</t>
  </si>
  <si>
    <t>04 1 00 00000</t>
  </si>
  <si>
    <t>04 1 10 11160</t>
  </si>
  <si>
    <t>04 1 11 40230</t>
  </si>
  <si>
    <t>04 2 00 00000</t>
  </si>
  <si>
    <t>04 2 20 11160</t>
  </si>
  <si>
    <t>04 2 21 40170</t>
  </si>
  <si>
    <t>04 2 22 40180</t>
  </si>
  <si>
    <t>04 2 23 40250</t>
  </si>
  <si>
    <t>04 3 30 09990</t>
  </si>
  <si>
    <t>04 2 31 09990</t>
  </si>
  <si>
    <t>04 4 00 00000</t>
  </si>
  <si>
    <t>04 4 40 09990</t>
  </si>
  <si>
    <t>02 0 00 00000</t>
  </si>
  <si>
    <t>02 3 00 00000</t>
  </si>
  <si>
    <t>02 3 33 40210</t>
  </si>
  <si>
    <t>02 1 12 21020</t>
  </si>
  <si>
    <t>99 0 00 00000</t>
  </si>
  <si>
    <t>99 0 00 11020</t>
  </si>
  <si>
    <t>99 0 00 40100</t>
  </si>
  <si>
    <t>02 2 20 40110</t>
  </si>
  <si>
    <t>02 3 31 40120</t>
  </si>
  <si>
    <t>02 3 32 41120</t>
  </si>
  <si>
    <t>99 0 00 11040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</si>
  <si>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</t>
  </si>
  <si>
    <t xml:space="preserve">09 1 10 09990 </t>
  </si>
  <si>
    <t>Основное мероприятие " Сохранение и развитие национальной культуры, традиции и обычаев коренных малочисленных народов Севера, Сибири и Дальнего Востока, проживающих в городском округе "поселок Палана"</t>
  </si>
  <si>
    <t xml:space="preserve">09 1 20 09990 </t>
  </si>
  <si>
    <t>99 0 00 11050</t>
  </si>
  <si>
    <t>99 0 00 11060</t>
  </si>
  <si>
    <t>99 0 00 40080</t>
  </si>
  <si>
    <t>99 0 00 40440</t>
  </si>
  <si>
    <t>79 5 00 01000</t>
  </si>
  <si>
    <t xml:space="preserve">99 0 00 00000 </t>
  </si>
  <si>
    <t>99 0 00 51180</t>
  </si>
  <si>
    <t>99 0  00 59300</t>
  </si>
  <si>
    <t>99 0 00 40270</t>
  </si>
  <si>
    <t>99 0 00 59300</t>
  </si>
  <si>
    <t>05 1 00 00000</t>
  </si>
  <si>
    <t>05 1 01 09990</t>
  </si>
  <si>
    <t>06 1 00 00000</t>
  </si>
  <si>
    <t>06 1 00 09990</t>
  </si>
  <si>
    <t>06 1 01 09990</t>
  </si>
  <si>
    <t>08 0 00 00000</t>
  </si>
  <si>
    <t>04 2 32 09990</t>
  </si>
  <si>
    <t>04 4 33 09990</t>
  </si>
  <si>
    <t>03 0 00 00000</t>
  </si>
  <si>
    <t>03 1 00 00000</t>
  </si>
  <si>
    <t>03 1 11 09990</t>
  </si>
  <si>
    <t>03 2 21 11160</t>
  </si>
  <si>
    <t>02 1 00 00000</t>
  </si>
  <si>
    <t>Основное мероприятие "Доплаты к пенсиям за выслугу лет муниципальным служащим в городском округе "поселок Палана"</t>
  </si>
  <si>
    <t xml:space="preserve">02 1 13 21030  </t>
  </si>
  <si>
    <t>02 1 11 40240</t>
  </si>
  <si>
    <t>0 23 00 00000</t>
  </si>
  <si>
    <t>02 3 34 41160</t>
  </si>
  <si>
    <t>02 3 36 52600</t>
  </si>
  <si>
    <t>Основное мероприятие " Мероприятия по приобретению новогодних подарков отдельным категориям граждан"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</si>
  <si>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</si>
  <si>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02 1 14 21040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</si>
  <si>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</si>
  <si>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02 1 15 21050</t>
  </si>
  <si>
    <t>02 1 17 21060</t>
  </si>
  <si>
    <t>01 1 01 09990</t>
  </si>
  <si>
    <t>10 2 00 00000</t>
  </si>
  <si>
    <t>10 2 21 11060</t>
  </si>
  <si>
    <t>10 1 00 00000</t>
  </si>
  <si>
    <t>02 4 00 00000</t>
  </si>
  <si>
    <t xml:space="preserve"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</si>
  <si>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Подпрограмма "Развитие дошкольного образования"</t>
  </si>
  <si>
    <t>Основное мероприятие "Развитие дошкольного образования"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</si>
  <si>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</si>
  <si>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</si>
  <si>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Подпрограмма "Развитие общего образования"</t>
  </si>
  <si>
    <t>Основное мероприятие "Развитие общего образования"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</si>
  <si>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</si>
  <si>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</si>
  <si>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 xml:space="preserve"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</si>
  <si>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 xml:space="preserve">Подпрограмма "Организация отдыха, оздоровления и занятости детей и молодежи городского округа "поселок Палана" </t>
  </si>
  <si>
    <t xml:space="preserve">Основное мероприятие "Организация отдыха, оздоровления и занятости детей и молодежи городского округа "поселок Палана" 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</si>
  <si>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</si>
  <si>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Основное мероприятие "Другие вопросы в области образования"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</si>
  <si>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</si>
  <si>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Подпрограмма "Патриотическое воспитание граждан в городском округе "поселок Палана"</t>
  </si>
  <si>
    <t>Основное мероприятие "Патриотическое воспитание граждан в городском округе "поселок Палана"</t>
  </si>
  <si>
    <t>Подпрограмма "Социальная поддержка семьи и детей"</t>
  </si>
  <si>
    <t>Подпрограмма "Социальная поддержка отдельных категорий граждан"</t>
  </si>
  <si>
    <t>Глава муниципального образования</t>
  </si>
  <si>
    <t>Непрограммные расходы.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</si>
  <si>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крае.</t>
  </si>
  <si>
    <t>Подпрограмма "Социальное обслуживание населения"</t>
  </si>
  <si>
    <t>02 2 00 00000</t>
  </si>
  <si>
    <t>Субвенции на выполнение  государственных полномочий Камчатского края  по социальному обслуживанию отдельных  категорий граждан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</si>
  <si>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</si>
  <si>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</si>
  <si>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Резервные фонды местных администраций</t>
  </si>
  <si>
    <t>07 1 00 00000</t>
  </si>
  <si>
    <t>09 1 00 00000</t>
  </si>
  <si>
    <t>Реализация государственных функций, связанных с общегосударственным управлением. Выполнение других обязательств государства</t>
  </si>
  <si>
    <t>Обеспечение реализации муниципальных услуг и функций, в том числе по выполнению муниципальных полномочий городского округа "поселок Палана"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</si>
  <si>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</si>
  <si>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животных.</t>
  </si>
  <si>
    <t>Расходы на реализацию муниципальных программ (зарезервированные ассигнования)</t>
  </si>
  <si>
    <t>Субвенции на осуществление первичного воинского учета на территориях, где отсутствуют военные комиссариаты</t>
  </si>
  <si>
    <t>Субвенции на выполнение государственных полномочий по государственной регистрации актов гражданского состояния</t>
  </si>
  <si>
    <t>Основное мероприятие "Профилактика правонарушений и преступлений на территории городского округа "поселок Палана"</t>
  </si>
  <si>
    <t>Основное мероприятие "Повышение безопасности дорожного движения на территории городского округа "поселок Палана"</t>
  </si>
  <si>
    <t>Подпрограмма  "Энергосбережение и повышение энергетической эффективности в городском округе "поселок Палана"</t>
  </si>
  <si>
    <t>08 1 10 00000</t>
  </si>
  <si>
    <t>Подпрограмма "Патриотическое воспитание граждан в городском округе "поселок Палана".</t>
  </si>
  <si>
    <t>04 4 30 00000</t>
  </si>
  <si>
    <t>Подпрограмма "Организация и проведение культурно-массовых мероприятий в городском округе "поселок Палана"</t>
  </si>
  <si>
    <t>Основное мероприятие "Организация и проведение культурно-массовых мероприятий, фестивалей, конкурсов"</t>
  </si>
  <si>
    <t>03 1 10 00000</t>
  </si>
  <si>
    <t>Подпрограмма "Организация досуга населения"</t>
  </si>
  <si>
    <t>Основное мероприятие "Расходы на обеспечение деятельности (оказание услуг) учреждений, в том числе на предоставление муниципальным автономным учреждениям субсидий"</t>
  </si>
  <si>
    <t>03 2 20 00000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</si>
  <si>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коды. </t>
  </si>
  <si>
    <t>Подпрограмма  "Социальная поддержка отдельных категорий граждан".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</si>
  <si>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</si>
  <si>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</si>
  <si>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</si>
  <si>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выплата единовременного пособия при всех формах устройства детей, лишенных родительского попечения, в семью</t>
  </si>
  <si>
    <t>Подпрограмма "Социальная поддержка отдельных категорий граждан".</t>
  </si>
  <si>
    <t>01 0 00 00000</t>
  </si>
  <si>
    <t>Основное мероприятие "Развитие физической культуры в городском округе "поселок Палана".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</si>
  <si>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коды. </t>
  </si>
  <si>
    <t>10 2 20 00000</t>
  </si>
  <si>
    <t>Подпрограмма "Обеспечение жильем отдельных категорий граждан"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</si>
  <si>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</si>
  <si>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03 2 00 00000</t>
  </si>
  <si>
    <t>Муниципальная программа "Развитие культуры в городском округе "поселок Палана" на 2016-2020 годы"</t>
  </si>
  <si>
    <t>Муниципальная программа "Социальная поддержка граждан в городском округе "поселок Палана" на 2016-2020 годы"</t>
  </si>
  <si>
    <t>Подпрограмма  "Социальная поддержка отдельных категорий граждан"</t>
  </si>
  <si>
    <t>2.1</t>
  </si>
  <si>
    <t>Подпрограмма " Социальная обслуживание населения"</t>
  </si>
  <si>
    <t>2.2</t>
  </si>
  <si>
    <t>Подпрограмма " Социальная поддержка семьи и детей"</t>
  </si>
  <si>
    <t>2.3</t>
  </si>
  <si>
    <t>2.4</t>
  </si>
  <si>
    <t>Подпрограмма " Обеспечение жильем отдельных категорий граждан"</t>
  </si>
  <si>
    <t>3.1</t>
  </si>
  <si>
    <t>3.2</t>
  </si>
  <si>
    <t>Муниципальная программа "Развитие физической культуры в городском округе "поселок Палана" на  2016-2020 годы"</t>
  </si>
  <si>
    <t>4.3</t>
  </si>
  <si>
    <t>Подпрограмма "Организация отдыха,оздоровления и занятости детей и молодежи городского округа "поселок Палана"</t>
  </si>
  <si>
    <t>8.1</t>
  </si>
  <si>
    <t>0700</t>
  </si>
  <si>
    <t>0500</t>
  </si>
  <si>
    <t>Расходы на реализацию муниципальных  программ (зарезервированные ассигнования)</t>
  </si>
  <si>
    <t>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Палана".</t>
  </si>
  <si>
    <t xml:space="preserve"> в том числе расходы за счет средств федерального бюджета </t>
  </si>
  <si>
    <t>05 1 01 00000</t>
  </si>
  <si>
    <t>06 1 01 00000</t>
  </si>
  <si>
    <t>01 1 01 00000</t>
  </si>
  <si>
    <t>Основное мероприятие " Обеспечение деятельности Комитета"</t>
  </si>
  <si>
    <t>10 2 20 11010</t>
  </si>
  <si>
    <t>10 2 21 00000</t>
  </si>
  <si>
    <t>99 0 00  00000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</si>
  <si>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</si>
  <si>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 xml:space="preserve">Муниципальная программа "Развитие образования в городском округе "поселок Палана" на 2016-2017 годы". </t>
  </si>
  <si>
    <t xml:space="preserve">Муниципальная программа "Социальная поддержка граждан в городском округе "поселок Палана" на 2016-2020 годы". </t>
  </si>
  <si>
    <t>02 2 20 40101</t>
  </si>
  <si>
    <t xml:space="preserve">09 1 00 00000 </t>
  </si>
  <si>
    <t>09 1 10 09990</t>
  </si>
  <si>
    <t>09 1 20 09990</t>
  </si>
  <si>
    <t>Основное мероприятие "Организация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края"</t>
  </si>
  <si>
    <t>Основное мероприятие "Ремонт и восстановление объектов капитального строительства муниципальной собственности"</t>
  </si>
  <si>
    <t>Основное мероприятие "Организация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имущества для определения размера арендной платы)"</t>
  </si>
  <si>
    <t>Основное мероприятие "Организация проведения работ по определению цены подлежащего приватизации муниципального имущества"</t>
  </si>
  <si>
    <t>10 1 16 11120</t>
  </si>
  <si>
    <t>Основное мероприятие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</si>
  <si>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Подпрограмма "Обеспечение реализации муниципальной программы"</t>
  </si>
  <si>
    <t>Основное мероприятие "Оплата ритуальных услуг по захоронению лиц без определенного места жительства, умерших на территории городского округа "поселок Палана"</t>
  </si>
  <si>
    <t>02 1 16 21060</t>
  </si>
  <si>
    <t>04 3 30 00000</t>
  </si>
  <si>
    <t>04 4 40 00000</t>
  </si>
  <si>
    <t>04 2 30 00000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</si>
  <si>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</si>
  <si>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Основное мероприятие "Обеспечение деятельности Комитета"</t>
  </si>
  <si>
    <t>Основное мероприятие "Патриотическое воспитание граждан в городском округе "поселок Палана".</t>
  </si>
  <si>
    <t>02 1 13 21030</t>
  </si>
  <si>
    <t>02 3 36  52600</t>
  </si>
  <si>
    <t xml:space="preserve">Основное мероприятие "Развитие физической культуры в городском округе "поселок Палана" </t>
  </si>
  <si>
    <t>Управление Федерального казначейства по Камчатскому краю</t>
  </si>
  <si>
    <t>10 0 00 00000</t>
  </si>
  <si>
    <t>10 1 11 00000</t>
  </si>
  <si>
    <t>10 1 11 11050</t>
  </si>
  <si>
    <t>10 1 12 00000</t>
  </si>
  <si>
    <t>10 1 12 11050</t>
  </si>
  <si>
    <t>10 1 13 00000</t>
  </si>
  <si>
    <t>10 1 13 11050</t>
  </si>
  <si>
    <t>10 1 14 00000</t>
  </si>
  <si>
    <t>10 1 14 11050</t>
  </si>
  <si>
    <t>10 1 17 00000</t>
  </si>
  <si>
    <t>10 1 17 11050</t>
  </si>
  <si>
    <t>03 1 11 00000</t>
  </si>
  <si>
    <t>03 2 21 00000</t>
  </si>
  <si>
    <t>по социальному обслуживанию некоторых категорий граждан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</si>
  <si>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</si>
  <si>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</si>
  <si>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</si>
  <si>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>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</si>
  <si>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</si>
  <si>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</si>
  <si>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по образованию и организации деятельности комиссий по делам несовершеннолетних и защите их прав</t>
  </si>
  <si>
    <t>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</si>
  <si>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</si>
  <si>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10 0 00 00000 </t>
  </si>
  <si>
    <t xml:space="preserve">10 0 11 00000 </t>
  </si>
  <si>
    <t>Приложение №8</t>
  </si>
  <si>
    <t>Основное мероприятие " Обеспечение деятельности Комитета по управлению муниципальным имуществом"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</si>
  <si>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</si>
  <si>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</si>
  <si>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безвозмездные поступления в бюджеты городских округов</t>
  </si>
  <si>
    <t>000 2 02 15001 04 0000 151</t>
  </si>
  <si>
    <t>000 2 02 20077 04 0000 151</t>
  </si>
  <si>
    <t>000 2 02 29999 04 0000 151</t>
  </si>
  <si>
    <t>000 2 02 35930 04 0000 151</t>
  </si>
  <si>
    <t>000 2 02 35118 04 0000 151</t>
  </si>
  <si>
    <t>000 2 02 35260 04 0000 151</t>
  </si>
  <si>
    <t>000 2 02 35082 04 0000 151</t>
  </si>
  <si>
    <t>000 2 02 30027 04 0000 151</t>
  </si>
  <si>
    <t>000 2 02 30029 04 0000 151</t>
  </si>
  <si>
    <t>000 2 02 30024 04 0000 151</t>
  </si>
  <si>
    <t>Субвенции для осуществления государственных полномочий по опеке и попечительству в Камчатском краев части  расходов на выплату вознаграждения опекунам совершеннолетних недееспособных граждан, проживающих в Камчатском крае</t>
  </si>
  <si>
    <t>000 2 02 15002 04 0000 151</t>
  </si>
  <si>
    <t xml:space="preserve"> Годовой объем       2019 год</t>
  </si>
  <si>
    <t xml:space="preserve"> "О бюджете городского округа "поселок Палана" </t>
  </si>
  <si>
    <t>Приложение №4.1</t>
  </si>
  <si>
    <t xml:space="preserve"> "О бюджете городского округа "поселок Палана"</t>
  </si>
  <si>
    <t>2 02 15001 04 0000 151</t>
  </si>
  <si>
    <t>2 02 15002 04 0000 151</t>
  </si>
  <si>
    <t xml:space="preserve"> 2 02 20077 04 0000 151</t>
  </si>
  <si>
    <t>2 02 29999 04 0000 151</t>
  </si>
  <si>
    <t>2 02 35930 04 0000 151</t>
  </si>
  <si>
    <t>2 02 35118 04 0000 151</t>
  </si>
  <si>
    <t>2 02 35260 04 0000 151</t>
  </si>
  <si>
    <t>2 02 30024 04 0000 151</t>
  </si>
  <si>
    <t>2 02 30027 04 0000 151</t>
  </si>
  <si>
    <t>2 02 30029 04 0000 151</t>
  </si>
  <si>
    <t>2 02 35082 04 0000 151</t>
  </si>
  <si>
    <t>2 02 39999 04 0000 151</t>
  </si>
  <si>
    <t>2 02 45091 04 0000 151</t>
  </si>
  <si>
    <t xml:space="preserve"> 2 02 49999 04 0000 151</t>
  </si>
  <si>
    <t>Налог на имущество организации</t>
  </si>
  <si>
    <t xml:space="preserve">000 1 06 02000 00 0000 110 </t>
  </si>
  <si>
    <t>1 06 02000 00 0000 110</t>
  </si>
  <si>
    <t>Налог на имущество организации*</t>
  </si>
  <si>
    <t>2 02 30021 04 0000 151</t>
  </si>
  <si>
    <t>2 02 30022 04 0000 151</t>
  </si>
  <si>
    <t>Другие вопросы в области национальной экономики</t>
  </si>
  <si>
    <t>0412</t>
  </si>
  <si>
    <t>Предоставление субсидий бюджетным, автономным учреждениям и иным некоммерческим организациям</t>
  </si>
  <si>
    <t>07 1 21 09990</t>
  </si>
  <si>
    <t>07 1 31 09990</t>
  </si>
  <si>
    <t>000 2 02 30021 04 0000 151</t>
  </si>
  <si>
    <t>000 2 02 30022 04 0000 151</t>
  </si>
  <si>
    <t>Субвенции для осуществления государственных полномочий по опеке и попечительству в Камчатском крае в части расходов на выплату  вознаграждения опекунам совершеннолетних недееспособных граждан, проживающим в Камчатском крае</t>
  </si>
  <si>
    <t>02 3 37 40150</t>
  </si>
  <si>
    <t>12</t>
  </si>
  <si>
    <t>Годовой объем ассигнований на 2019 год</t>
  </si>
  <si>
    <t>Приложение №8.1</t>
  </si>
  <si>
    <r>
      <t xml:space="preserve">Условно утвержденные расходы </t>
    </r>
    <r>
      <rPr>
        <sz val="10"/>
        <rFont val="Times New Roman"/>
        <family val="1"/>
      </rPr>
      <t>(в соответствии со статьей 184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Бюджетного кодекса Российской Федерации)</t>
    </r>
  </si>
  <si>
    <t>Приложение №6.1</t>
  </si>
  <si>
    <t>Приложение №3</t>
  </si>
  <si>
    <t>Приложение №5.1</t>
  </si>
  <si>
    <t xml:space="preserve"> тыс. рублей</t>
  </si>
  <si>
    <t>Годовой объем на 2019 год</t>
  </si>
  <si>
    <t>Приложение №9.1</t>
  </si>
  <si>
    <t>Приложение №10</t>
  </si>
  <si>
    <t>в 2018 году</t>
  </si>
  <si>
    <t>в 2019 году</t>
  </si>
  <si>
    <t>тыс. рублей</t>
  </si>
  <si>
    <t>2018 год</t>
  </si>
  <si>
    <t>2019 год</t>
  </si>
  <si>
    <t>Капитальные вложения в объекты государственной (муниципальной) собственности</t>
  </si>
  <si>
    <t>000 2 02 20000 00 0000 151</t>
  </si>
  <si>
    <t>000 2 02 30000 00 0000 151</t>
  </si>
  <si>
    <t>000 2 02 10000 00 0000 151</t>
  </si>
  <si>
    <t>Основное мероприятие "Обеспечение деятельности консультационного пункта для предпринимателей, зарегистрированных на территории гоподского округа "поселок Палана" (софинансирование из местного бюджета).</t>
  </si>
  <si>
    <t>Основное мероприятие "Предоставление грантов начинающим предпринимателям на создание собственного бизнеса" (софинансирование из местного бюджета).</t>
  </si>
  <si>
    <t xml:space="preserve"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</t>
  </si>
  <si>
    <t xml:space="preserve">Молодежная политика </t>
  </si>
  <si>
    <t>Приложение №11</t>
  </si>
  <si>
    <t xml:space="preserve">Муниципальная программа  "Повышение безопасности дорожного движения на территории городского округа "поселок Палана" на 2016-2019 годы" </t>
  </si>
  <si>
    <t>Субвенция  по выплате единовременного пособия при всех формах устройства детей, лишенных родительского попечения, в семью</t>
  </si>
  <si>
    <t>Субвенции по выплате единовременного пособия при всех формах устройства детей, лишенных родительского попечения, в семью</t>
  </si>
  <si>
    <t>Приложение №7.1</t>
  </si>
  <si>
    <t>2 02 25527 04 0000 151</t>
  </si>
  <si>
    <t xml:space="preserve">Субсидии бюджетам  городских  округов  на государственную поддержку малого и среднего предпринимательства, включая крестьянские (фермерские) хозяйства, а так же на реализацию мероприятий по поддержке молодежного предпринимательства
</t>
  </si>
  <si>
    <t>2 19 60010 04 0000 151</t>
  </si>
  <si>
    <t>Возврат прочих остатков субсидий, субвенции и иных межбюджетных трансфертов, имеющих целевое назначение, прошлых лет из бюджетов городских округов</t>
  </si>
  <si>
    <t>Доходы, получаемые в виде арендной платы, а так же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муниципальных, бюджетных и автономных учреждений)</t>
  </si>
  <si>
    <t xml:space="preserve">Доходы  от  реализации  иного  имущества, находящегося  в  собственности  городских округов   (за    исключением    имущества                                муниципальных, бюджетных и  автономных   учреждений, а также имущества  муниципальных  унитарных предприятий, в  том  числе   казенных), в  части  реализации  основных    средств по указанному имуществу
</t>
  </si>
  <si>
    <t>на 2018 год и на плановый период 2019 и 2020 годов"</t>
  </si>
  <si>
    <t xml:space="preserve">от  «    » декабря 201  г. № </t>
  </si>
  <si>
    <t xml:space="preserve">на 2018 год и на плановый период 2019 и 2020годов </t>
  </si>
  <si>
    <t xml:space="preserve">от  «   » декабря 201 г. № </t>
  </si>
  <si>
    <t>Главные администраторы источников финансирования дефицита  бюджета городского округа "поселок Палана" на 2018 год на плановый период 2019 и 2020 годов и источники финансирования дефицита, администрируемых ими</t>
  </si>
  <si>
    <t xml:space="preserve">от  «  » декабря 201 г. № </t>
  </si>
  <si>
    <t xml:space="preserve">Нормативы распределения доходов
 между бюджетами бюджетной системы, не установленные бюджетным законодательством Российской Федерации, на территории городского округа "поселок Палана" на 2018 год на плановый период 2019 и 2020 годов </t>
  </si>
  <si>
    <t>бюджета городского округа "поселок Палана" на 2018 год</t>
  </si>
  <si>
    <t>бюджета городского округа "поселок Палана" на плановый период 2019 и 2020 годов</t>
  </si>
  <si>
    <t>от  «  » декабря 201 г. №</t>
  </si>
  <si>
    <t xml:space="preserve">Доходы бюджета городского округа "поселок Палана" на 2018 год </t>
  </si>
  <si>
    <t>на реализацию подпрограммы  "Чистая вода в Камчатском крае". Основное мероприятие  "проведение мероприятий, направленных на реконструкцию и строительство систем водоснабжения".</t>
  </si>
  <si>
    <t>на реализацию подпрограммы " Энергосбережение и повышение энергетической эффективности в Камчатском крае". Основное мероприятие  "Проведение мероприятий, направленных на ремонт ветхих и аварийных сетей"</t>
  </si>
  <si>
    <t>на реализацию подпрограммы "Электронное правительство в Камчатском крае" Основное мероприятие "Развитие инфраструктуры  электронного правительства в Камчатском крае"</t>
  </si>
  <si>
    <t xml:space="preserve">Ведомственная структура расходов на 2018 год </t>
  </si>
  <si>
    <t>99 0 00 11160</t>
  </si>
  <si>
    <t>Служба по обеспечению деятельности органов местного самоуправления и муниципальных учреждений городского округа "поселок Палана"</t>
  </si>
  <si>
    <t>15 1 01 11050</t>
  </si>
  <si>
    <t xml:space="preserve">Муниципальная программа  "Развитие информационно-телекоммуникационной инфраструктуры  и обеспечение информационной безопасности в городском округе «поселок Палана» на 2018-2020 годы»
</t>
  </si>
  <si>
    <t>Основное мероприятие "Развитие инфраструктуры электронного правительства в городском округе «поселок Палана"за счет средств краевого бюджета</t>
  </si>
  <si>
    <t>15 1 01 40060</t>
  </si>
  <si>
    <t>Основное мероприятие "Развитие инфраструктуры электронного правительства в городском округе «поселок Палана"(софинансирование из местного бюджета)</t>
  </si>
  <si>
    <t xml:space="preserve">  15 1 01 11050</t>
  </si>
  <si>
    <t>15 1 01 00000</t>
  </si>
  <si>
    <t>МП "Безопасность городского округа "поселок Палана" на 2017-2020 годы".</t>
  </si>
  <si>
    <t>13 0 00 00000</t>
  </si>
  <si>
    <t>Подпрограмма  " Защита населения и территории городского округа "поселок Палана" от чрезвычайных ситуаций, обеспечение пожарной безопасности и развитие гражданской обороны".</t>
  </si>
  <si>
    <t>13 1 00 00000</t>
  </si>
  <si>
    <t>Основное мероприятие "Повышение уровней готовности реагирования Паланского звена Камчатской ТП РСЧС на чрезвычайные ситуации природного и техногенного характера и защиты населения городского округа поселок Палана" от чрезвычайных ситуаций природного и техногенного характера, пожарной безопасности и безопасности людей на водных объектах"</t>
  </si>
  <si>
    <t>13 1 01 11070</t>
  </si>
  <si>
    <t>Основное мероприятие "Развитие гражданской обороны городского округа "поселок Палана"</t>
  </si>
  <si>
    <t>13 1 02 11080</t>
  </si>
  <si>
    <t>Основное мероприятие "Обеспечение деятельности и содержание подведомственных учреждений ЕДДС"</t>
  </si>
  <si>
    <t>13 1 03 11090</t>
  </si>
  <si>
    <t xml:space="preserve">Подпрограмма  " Профилактика терроризма и экстремизма". </t>
  </si>
  <si>
    <t>13 2 00 00000</t>
  </si>
  <si>
    <t>Основное мероприятие "Информирование граждан о методах предупреждения угрозы террористического акта, минимизации и ликвидации последствий ого проявлений, разъяснение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</t>
  </si>
  <si>
    <t>13 2 04 11070</t>
  </si>
  <si>
    <t>Основное мероприятие "Комплекс мероприятий по выполнению перечня мероприятий по реализации Комплексного плана противодействия идеологии терроризма в РФ годы на территории городского округа "поселок Палана"</t>
  </si>
  <si>
    <t>13 2 05 11070</t>
  </si>
  <si>
    <t>Дополнительное образование детей</t>
  </si>
  <si>
    <t>0703</t>
  </si>
  <si>
    <t>Подпрограмма  "Благоустройство территории  городского округа "поселок Палана"</t>
  </si>
  <si>
    <t>08 3 30 00000</t>
  </si>
  <si>
    <t>Основное мероприятие " Содержание автомобильных дорог общего пользования"</t>
  </si>
  <si>
    <t>08 3 38 11100</t>
  </si>
  <si>
    <t>Подпрограмма  "Капитальный ремонт многоквартирных домов в городском округе "поселок Палана"</t>
  </si>
  <si>
    <t>08 4 40 00000</t>
  </si>
  <si>
    <t>Основное мероприятие "Прочие мероприятия в области жилищного хозяйства"</t>
  </si>
  <si>
    <t>08 4 42 11120</t>
  </si>
  <si>
    <t>Основное мероприятие "Проведение мероприятий, направленных на ремонт ветхих и аварийных сетей"(софинансирование из местного бюджета)</t>
  </si>
  <si>
    <t>08 1 12 11130</t>
  </si>
  <si>
    <t>Основное мероприятие "Проведение мероприятий, направленных на ремонт ветхих и аварийных сетей"за счет средств краевого бюджета</t>
  </si>
  <si>
    <t>08 1 12 40060</t>
  </si>
  <si>
    <t>Подпрограмма "Чистая вода в городском округе "поселок Палана". Мероприятия в области коммунального хозяйства</t>
  </si>
  <si>
    <t>08 2 20 00000</t>
  </si>
  <si>
    <t>08 2 21 40070</t>
  </si>
  <si>
    <t>08 2 21 S1130</t>
  </si>
  <si>
    <t>Основное мероприятие "Проведение мероприятий, направленных на реконструкцию и строительство систем водоснабжения" (софинансирование из местного бюджета)</t>
  </si>
  <si>
    <t>Основное мероприятие ""Проведение мероприятий, направленных на реконструкцию и строительство систем водоснабжения" "за счет средств краевого бюджета</t>
  </si>
  <si>
    <t>08 3 00 00000</t>
  </si>
  <si>
    <t>Основное мероприятие " Уборка твердых бытовых отходов и крупногабаритного мусора с территории городского округа "поселок Палана"</t>
  </si>
  <si>
    <t>08 3 10 11150</t>
  </si>
  <si>
    <t>Основное мероприятие " Прочие мероприятия по благоустройству городского  округа "поселок Палана""</t>
  </si>
  <si>
    <t>08 3 11 11150</t>
  </si>
  <si>
    <t>Основное мероприятие " Уличное освещение в городском округе "поселок Палана "</t>
  </si>
  <si>
    <t>08 3 39 11140</t>
  </si>
  <si>
    <t>02 4 41 40290</t>
  </si>
  <si>
    <t>02 4 41 R0820</t>
  </si>
  <si>
    <t>Субвенции на выполнение государственных полномочий Камчатского края на предоставление жилых помещений детям-сиротам и детям, оставшимся без попечения родителей, лицам из них числа по договорам найма специализированных жилых помещений</t>
  </si>
  <si>
    <t>Основное мероприятие "Обеспечение деятельности консультационного пункта для предпринимателей, зарегистрированных на территории городского округа "поселок Палана" (софинансирование из местного бюджета).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</si>
  <si>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</t>
  </si>
  <si>
    <t xml:space="preserve">Доходы бюджета городского округа "поселок Палана" на плановый период 2019 и 2020 годов </t>
  </si>
  <si>
    <t xml:space="preserve">от  «   » декабря 201  г. № </t>
  </si>
  <si>
    <t xml:space="preserve"> Годовой объем       2020 год</t>
  </si>
  <si>
    <t xml:space="preserve">городского округа "поселок Палана" на 2018 год </t>
  </si>
  <si>
    <t>Муниципальная программа  "Профилактика правонарушений и преступлений на территории городского округа "поселок Палана" 2018-2020 годы"</t>
  </si>
  <si>
    <t xml:space="preserve">Муниципальная программа  "Повышение безопасности дорожного движения на территории городского округа "поселок Палана" на 2018-2020 годы" </t>
  </si>
  <si>
    <r>
      <t>Муниципальная программа "Развитие малого и среднего предпринимательства на территории городского округа "поселок Палана"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2014-2020 годы"</t>
    </r>
  </si>
  <si>
    <t xml:space="preserve">Муниципальная программа  "Совершенствование управления муниципальным имуществом городского округа  "поселок Палана" на 2016-2020 годы" </t>
  </si>
  <si>
    <t>Муниципальная программа  "Профилактика правонарушений и преступлений на территории городского округа "поселок Палана" на 2018-2020 годы"</t>
  </si>
  <si>
    <t>Муниципальная программа "Профилактика правонарушений и преступлений на территории городского округа "поселок Палана" на 2018-2020 годы"</t>
  </si>
  <si>
    <t>Муниципальная программа "Повышение безопасности дорожного движения на территории городского округа "поселок Палана" на 2018-2020 годы"</t>
  </si>
  <si>
    <t xml:space="preserve">Муниципальная программа  "Совершенствование управления муниципальным имуществом городского округа на 2016-2020 годы" </t>
  </si>
  <si>
    <t xml:space="preserve">Муниципальная программа  "Устойчивое развитие коренных малочисленных народов Севера, Сибири и Дальнего Востока , проживающих на территории городского округа "поселок Палана" на 2016-2020 годы" 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</si>
  <si>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2016-2020 годы"</t>
  </si>
  <si>
    <t>Муниципальная программа "Развитие малого и среднего предпринимательства на территории городского округа "поселок Палана" на 2016-2020 годы"</t>
  </si>
  <si>
    <t>8.2</t>
  </si>
  <si>
    <t>8.3</t>
  </si>
  <si>
    <t>8.4</t>
  </si>
  <si>
    <t>8.5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</si>
  <si>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2016-2020 годы"</t>
  </si>
  <si>
    <t>11.1</t>
  </si>
  <si>
    <t>11.2</t>
  </si>
  <si>
    <t xml:space="preserve">МП "Развитие информационно-телекоммуникационной инфраструктуры  и обеспечение информационной безопасности в городском округе «поселок Палана» на 2018-2020 годы»
</t>
  </si>
  <si>
    <t>13.</t>
  </si>
  <si>
    <t>Годовой объем на 2020 год</t>
  </si>
  <si>
    <t>Годовой объем ассигнований на 2020 год</t>
  </si>
  <si>
    <t xml:space="preserve">Капитальные вложения в объекты государственной (муниципальной) собственности     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</si>
  <si>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 2019 и 2020 годов</t>
  </si>
  <si>
    <t>Распределение расходов  бюджета городского округа "поселок  Палана" на плановй период 2019 и 2020 годов  по разделам и подразделам классификации расходов бюджетов</t>
  </si>
  <si>
    <t>от  «    » декабря 201 г. №</t>
  </si>
  <si>
    <t>Программа муниципальных  внутренних заимствований городского округа                       "поселок Палана" на 2018 год и на плановый период 2019 и 2020 годов</t>
  </si>
  <si>
    <t>2020 год</t>
  </si>
  <si>
    <t>Программа муниципальных гарантий городского округа "поселок Палана" в валюте Российской Федерации 
на 2018 год и на плановый период 2019 и 2020 годов</t>
  </si>
  <si>
    <t xml:space="preserve"> 1.1. Перечень подлежащих предоставлению муниципальных гарантий городского округа "поселок Палана" в 2018 году и в плановом периоде 2019 и 2020 годов</t>
  </si>
  <si>
    <t>1.2. Общий объем бюджетных ассигнований, предусмотренных на исполнение муниципальных гарантий городского округа "поселок Палана" по возможным гарантийным случаям, в 2018 году и в плановом периоде 2019 и 2020 годов</t>
  </si>
  <si>
    <t>в 2020 году</t>
  </si>
  <si>
    <t>городского округа "поселок Палана" плановый период  2019 и 2020 годов</t>
  </si>
  <si>
    <r>
      <t>Муниципальная программа "Развитие образования в городском округе "поселок Палана"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2018-2020 годы"</t>
    </r>
  </si>
  <si>
    <t>Муниципальная программа "Развитие образования в городском округе "поселок Палана" на 2018-2020 годы"</t>
  </si>
  <si>
    <t xml:space="preserve">Муниципальная программа "Развитие образования в городском округе "поселок Палана" на 2018-2020 годы". </t>
  </si>
  <si>
    <t xml:space="preserve">Муниципальная программа «Развитие образования в городском округе» на 2018-2020 годы» </t>
  </si>
  <si>
    <t>Основное мероприятие "Проведение мероприятий, направленных на реконструкцию и строительство систем водоснабжения" "за счет средств краевого бюджета</t>
  </si>
  <si>
    <r>
      <t xml:space="preserve">Муниципальная программа "Развитие образования в городском округе "поселок Палана" на </t>
    </r>
    <r>
      <rPr>
        <sz val="10"/>
        <rFont val="Times New Roman"/>
        <family val="1"/>
      </rPr>
      <t>2018-2020</t>
    </r>
    <r>
      <rPr>
        <sz val="10"/>
        <rFont val="Times New Roman"/>
        <family val="1"/>
      </rPr>
      <t xml:space="preserve"> годы". </t>
    </r>
  </si>
  <si>
    <r>
      <t xml:space="preserve">Муниципальная программа «Развитие образования в городском округе» на </t>
    </r>
    <r>
      <rPr>
        <sz val="10"/>
        <rFont val="Times New Roman"/>
        <family val="1"/>
      </rPr>
      <t xml:space="preserve">2018-2020 годы» </t>
    </r>
  </si>
  <si>
    <t xml:space="preserve">Муниципальная программа "Развитие образования в городском округе "поселок Палана" на 2018-2020  годы". </t>
  </si>
  <si>
    <r>
      <t>Муниципальная программа "Развитие малого и среднего предпринимательства на территории городского округа "поселок Палана"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2016-2020 годы"</t>
    </r>
  </si>
  <si>
    <r>
      <t>Муниципальная программа «Развитие образования в городском округе» на 2018-2020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годы» </t>
    </r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</si>
  <si>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2016-2020 годы". </t>
  </si>
  <si>
    <t>Распределение расходов  бюджета городского округа "поселок  Палана" на 2018 год по разделам и подразделам классификации расходов бюджетов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</si>
  <si>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</si>
  <si>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Бюджет городского округа "поселок Палана"                      на 2018 год</t>
  </si>
  <si>
    <t>Бюджет городского округа "поселок Палана"                    на 2019 год</t>
  </si>
  <si>
    <t>Бюджет городского округа "поселок Палана"                  на 2020 год</t>
  </si>
  <si>
    <t xml:space="preserve">Ведомственная структура расходов на плановый период 2019 и 2020 годов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</si>
</sst>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</numFmts>
  <fonts count="8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Arial"/>
      <family val="2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sz val="15"/>
      <name val="Arial Cyr"/>
      <family val="0"/>
    </font>
    <font>
      <b/>
      <sz val="10"/>
      <name val="Helv"/>
      <family val="0"/>
    </font>
    <font>
      <b/>
      <sz val="12"/>
      <name val="Arial Cyr"/>
      <family val="0"/>
    </font>
    <font>
      <sz val="9.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justify" vertical="center" wrapText="1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" fillId="0" borderId="0" xfId="55" applyFont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23" fillId="0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3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0" xfId="56" applyNumberFormat="1" applyFont="1" applyFill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right" wrapText="1"/>
    </xf>
    <xf numFmtId="49" fontId="31" fillId="0" borderId="10" xfId="0" applyNumberFormat="1" applyFont="1" applyFill="1" applyBorder="1" applyAlignment="1">
      <alignment horizontal="right" wrapText="1"/>
    </xf>
    <xf numFmtId="0" fontId="2" fillId="0" borderId="0" xfId="56" applyNumberFormat="1" applyFont="1" applyFill="1" applyAlignment="1">
      <alignment horizontal="left" vertical="center" wrapText="1"/>
      <protection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9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32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left" wrapText="1"/>
    </xf>
    <xf numFmtId="0" fontId="31" fillId="0" borderId="10" xfId="0" applyNumberFormat="1" applyFont="1" applyFill="1" applyBorder="1" applyAlignment="1">
      <alignment horizontal="justify" vertical="top" wrapText="1"/>
    </xf>
    <xf numFmtId="0" fontId="33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37" fillId="0" borderId="0" xfId="0" applyNumberFormat="1" applyFont="1" applyFill="1" applyBorder="1" applyAlignment="1">
      <alignment wrapText="1"/>
    </xf>
    <xf numFmtId="4" fontId="9" fillId="0" borderId="0" xfId="0" applyNumberFormat="1" applyFont="1" applyAlignment="1">
      <alignment/>
    </xf>
    <xf numFmtId="0" fontId="37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left" wrapText="1"/>
    </xf>
    <xf numFmtId="165" fontId="20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0" xfId="55" applyNumberFormat="1" applyFont="1" applyFill="1" applyBorder="1" applyAlignment="1">
      <alignment horizontal="center"/>
      <protection/>
    </xf>
    <xf numFmtId="165" fontId="5" fillId="0" borderId="10" xfId="0" applyNumberFormat="1" applyFont="1" applyFill="1" applyBorder="1" applyAlignment="1">
      <alignment horizontal="right" wrapText="1"/>
    </xf>
    <xf numFmtId="165" fontId="32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0" fontId="31" fillId="0" borderId="12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9" fillId="33" borderId="0" xfId="0" applyFont="1" applyFill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2" fillId="0" borderId="0" xfId="0" applyFont="1" applyAlignment="1">
      <alignment/>
    </xf>
    <xf numFmtId="0" fontId="4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4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42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 indent="1"/>
    </xf>
    <xf numFmtId="0" fontId="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wrapText="1"/>
    </xf>
    <xf numFmtId="0" fontId="42" fillId="35" borderId="0" xfId="0" applyFont="1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 indent="1"/>
    </xf>
    <xf numFmtId="0" fontId="0" fillId="33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43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2" fillId="0" borderId="0" xfId="58" applyFont="1">
      <alignment/>
      <protection/>
    </xf>
    <xf numFmtId="0" fontId="4" fillId="0" borderId="0" xfId="58" applyFont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2" fillId="0" borderId="0" xfId="58" applyFont="1" applyBorder="1" applyAlignment="1">
      <alignment horizontal="right" vertical="center"/>
      <protection/>
    </xf>
    <xf numFmtId="0" fontId="2" fillId="0" borderId="0" xfId="58" applyFont="1">
      <alignment/>
      <protection/>
    </xf>
    <xf numFmtId="0" fontId="2" fillId="0" borderId="14" xfId="58" applyFont="1" applyBorder="1" applyAlignment="1">
      <alignment horizontal="right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58" applyFont="1" applyBorder="1" applyAlignment="1">
      <alignment horizontal="left"/>
      <protection/>
    </xf>
    <xf numFmtId="0" fontId="2" fillId="0" borderId="17" xfId="58" applyFont="1" applyBorder="1" applyAlignment="1">
      <alignment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vertical="center" wrapText="1"/>
      <protection/>
    </xf>
    <xf numFmtId="0" fontId="2" fillId="0" borderId="15" xfId="58" applyFont="1" applyBorder="1" applyAlignment="1">
      <alignment horizontal="center" vertical="center"/>
      <protection/>
    </xf>
    <xf numFmtId="165" fontId="2" fillId="0" borderId="19" xfId="58" applyNumberFormat="1" applyFont="1" applyBorder="1" applyAlignment="1">
      <alignment vertical="center"/>
      <protection/>
    </xf>
    <xf numFmtId="174" fontId="2" fillId="0" borderId="19" xfId="58" applyNumberFormat="1" applyFont="1" applyBorder="1">
      <alignment/>
      <protection/>
    </xf>
    <xf numFmtId="165" fontId="2" fillId="0" borderId="20" xfId="58" applyNumberFormat="1" applyFont="1" applyBorder="1" applyAlignment="1">
      <alignment vertical="center"/>
      <protection/>
    </xf>
    <xf numFmtId="169" fontId="2" fillId="0" borderId="10" xfId="0" applyNumberFormat="1" applyFont="1" applyBorder="1" applyAlignment="1">
      <alignment wrapText="1"/>
    </xf>
    <xf numFmtId="49" fontId="31" fillId="0" borderId="10" xfId="0" applyNumberFormat="1" applyFont="1" applyFill="1" applyBorder="1" applyAlignment="1">
      <alignment horizontal="center" vertical="top"/>
    </xf>
    <xf numFmtId="49" fontId="31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49" fontId="9" fillId="36" borderId="10" xfId="0" applyNumberFormat="1" applyFont="1" applyFill="1" applyBorder="1" applyAlignment="1">
      <alignment horizontal="center" vertical="top"/>
    </xf>
    <xf numFmtId="0" fontId="9" fillId="36" borderId="10" xfId="0" applyNumberFormat="1" applyFont="1" applyFill="1" applyBorder="1" applyAlignment="1">
      <alignment horizontal="center" vertical="top" wrapText="1"/>
    </xf>
    <xf numFmtId="49" fontId="9" fillId="36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justify" vertical="top"/>
    </xf>
    <xf numFmtId="2" fontId="3" fillId="36" borderId="10" xfId="0" applyNumberFormat="1" applyFont="1" applyFill="1" applyBorder="1" applyAlignment="1">
      <alignment horizontal="justify" vertical="top" wrapText="1"/>
    </xf>
    <xf numFmtId="49" fontId="3" fillId="36" borderId="10" xfId="0" applyNumberFormat="1" applyFont="1" applyFill="1" applyBorder="1" applyAlignment="1">
      <alignment horizontal="right" wrapText="1"/>
    </xf>
    <xf numFmtId="165" fontId="3" fillId="36" borderId="10" xfId="0" applyNumberFormat="1" applyFont="1" applyFill="1" applyBorder="1" applyAlignment="1">
      <alignment horizontal="right"/>
    </xf>
    <xf numFmtId="2" fontId="12" fillId="36" borderId="10" xfId="0" applyNumberFormat="1" applyFont="1" applyFill="1" applyBorder="1" applyAlignment="1">
      <alignment horizontal="justify" vertical="top" wrapText="1"/>
    </xf>
    <xf numFmtId="2" fontId="9" fillId="36" borderId="10" xfId="0" applyNumberFormat="1" applyFont="1" applyFill="1" applyBorder="1" applyAlignment="1">
      <alignment horizontal="justify" vertical="top" wrapText="1"/>
    </xf>
    <xf numFmtId="49" fontId="9" fillId="36" borderId="10" xfId="0" applyNumberFormat="1" applyFont="1" applyFill="1" applyBorder="1" applyAlignment="1">
      <alignment horizontal="right" wrapText="1"/>
    </xf>
    <xf numFmtId="165" fontId="9" fillId="36" borderId="10" xfId="0" applyNumberFormat="1" applyFont="1" applyFill="1" applyBorder="1" applyAlignment="1">
      <alignment horizontal="right"/>
    </xf>
    <xf numFmtId="2" fontId="13" fillId="36" borderId="10" xfId="0" applyNumberFormat="1" applyFont="1" applyFill="1" applyBorder="1" applyAlignment="1">
      <alignment horizontal="justify" vertical="top" wrapText="1"/>
    </xf>
    <xf numFmtId="2" fontId="3" fillId="36" borderId="10" xfId="0" applyNumberFormat="1" applyFont="1" applyFill="1" applyBorder="1" applyAlignment="1">
      <alignment horizontal="justify" vertical="top" wrapText="1"/>
    </xf>
    <xf numFmtId="2" fontId="9" fillId="36" borderId="10" xfId="0" applyNumberFormat="1" applyFont="1" applyFill="1" applyBorder="1" applyAlignment="1">
      <alignment horizontal="justify" vertical="top" wrapText="1"/>
    </xf>
    <xf numFmtId="49" fontId="14" fillId="36" borderId="10" xfId="0" applyNumberFormat="1" applyFont="1" applyFill="1" applyBorder="1" applyAlignment="1">
      <alignment horizontal="right" wrapText="1"/>
    </xf>
    <xf numFmtId="2" fontId="13" fillId="36" borderId="10" xfId="0" applyNumberFormat="1" applyFont="1" applyFill="1" applyBorder="1" applyAlignment="1">
      <alignment horizontal="justify" vertical="top"/>
    </xf>
    <xf numFmtId="0" fontId="16" fillId="36" borderId="10" xfId="0" applyFont="1" applyFill="1" applyBorder="1" applyAlignment="1">
      <alignment horizontal="justify" vertical="top"/>
    </xf>
    <xf numFmtId="165" fontId="9" fillId="36" borderId="10" xfId="0" applyNumberFormat="1" applyFont="1" applyFill="1" applyBorder="1" applyAlignment="1">
      <alignment horizontal="right" wrapText="1"/>
    </xf>
    <xf numFmtId="0" fontId="13" fillId="36" borderId="10" xfId="0" applyNumberFormat="1" applyFont="1" applyFill="1" applyBorder="1" applyAlignment="1">
      <alignment horizontal="justify" vertical="top" wrapText="1"/>
    </xf>
    <xf numFmtId="0" fontId="9" fillId="36" borderId="10" xfId="0" applyNumberFormat="1" applyFont="1" applyFill="1" applyBorder="1" applyAlignment="1">
      <alignment horizontal="justify" vertical="top" wrapText="1"/>
    </xf>
    <xf numFmtId="2" fontId="9" fillId="36" borderId="10" xfId="0" applyNumberFormat="1" applyFont="1" applyFill="1" applyBorder="1" applyAlignment="1">
      <alignment horizontal="left" vertical="top" wrapText="1"/>
    </xf>
    <xf numFmtId="2" fontId="9" fillId="36" borderId="10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justify" vertical="top"/>
    </xf>
    <xf numFmtId="49" fontId="16" fillId="36" borderId="10" xfId="0" applyNumberFormat="1" applyFont="1" applyFill="1" applyBorder="1" applyAlignment="1">
      <alignment horizontal="right" wrapText="1"/>
    </xf>
    <xf numFmtId="0" fontId="9" fillId="36" borderId="0" xfId="0" applyFont="1" applyFill="1" applyAlignment="1">
      <alignment wrapText="1"/>
    </xf>
    <xf numFmtId="0" fontId="16" fillId="36" borderId="15" xfId="0" applyFont="1" applyFill="1" applyBorder="1" applyAlignment="1">
      <alignment horizontal="justify" vertical="top"/>
    </xf>
    <xf numFmtId="49" fontId="9" fillId="36" borderId="11" xfId="53" applyNumberFormat="1" applyFont="1" applyFill="1" applyBorder="1" applyAlignment="1">
      <alignment horizontal="left" wrapText="1"/>
      <protection/>
    </xf>
    <xf numFmtId="2" fontId="9" fillId="36" borderId="10" xfId="0" applyNumberFormat="1" applyFont="1" applyFill="1" applyBorder="1" applyAlignment="1">
      <alignment horizontal="left" vertical="top" wrapText="1"/>
    </xf>
    <xf numFmtId="0" fontId="9" fillId="36" borderId="10" xfId="0" applyNumberFormat="1" applyFont="1" applyFill="1" applyBorder="1" applyAlignment="1">
      <alignment horizontal="left" vertical="top" wrapText="1"/>
    </xf>
    <xf numFmtId="0" fontId="16" fillId="36" borderId="12" xfId="0" applyFont="1" applyFill="1" applyBorder="1" applyAlignment="1">
      <alignment horizontal="justify" vertical="top"/>
    </xf>
    <xf numFmtId="2" fontId="13" fillId="36" borderId="12" xfId="0" applyNumberFormat="1" applyFont="1" applyFill="1" applyBorder="1" applyAlignment="1">
      <alignment horizontal="justify" vertical="top" wrapText="1"/>
    </xf>
    <xf numFmtId="49" fontId="9" fillId="36" borderId="12" xfId="0" applyNumberFormat="1" applyFont="1" applyFill="1" applyBorder="1" applyAlignment="1">
      <alignment horizontal="right" wrapText="1"/>
    </xf>
    <xf numFmtId="2" fontId="3" fillId="36" borderId="10" xfId="0" applyNumberFormat="1" applyFont="1" applyFill="1" applyBorder="1" applyAlignment="1">
      <alignment horizontal="justify" vertical="top"/>
    </xf>
    <xf numFmtId="0" fontId="9" fillId="36" borderId="10" xfId="0" applyFont="1" applyFill="1" applyBorder="1" applyAlignment="1">
      <alignment horizontal="right"/>
    </xf>
    <xf numFmtId="2" fontId="0" fillId="36" borderId="0" xfId="0" applyNumberFormat="1" applyFill="1" applyAlignment="1">
      <alignment/>
    </xf>
    <xf numFmtId="2" fontId="15" fillId="36" borderId="10" xfId="0" applyNumberFormat="1" applyFont="1" applyFill="1" applyBorder="1" applyAlignment="1">
      <alignment horizontal="justify" vertical="top" wrapText="1"/>
    </xf>
    <xf numFmtId="165" fontId="14" fillId="36" borderId="10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wrapText="1"/>
    </xf>
    <xf numFmtId="49" fontId="9" fillId="36" borderId="21" xfId="0" applyNumberFormat="1" applyFont="1" applyFill="1" applyBorder="1" applyAlignment="1">
      <alignment horizontal="right" wrapText="1"/>
    </xf>
    <xf numFmtId="2" fontId="9" fillId="36" borderId="20" xfId="0" applyNumberFormat="1" applyFont="1" applyFill="1" applyBorder="1" applyAlignment="1">
      <alignment horizontal="justify" vertical="top" wrapText="1"/>
    </xf>
    <xf numFmtId="0" fontId="13" fillId="36" borderId="10" xfId="0" applyNumberFormat="1" applyFont="1" applyFill="1" applyBorder="1" applyAlignment="1">
      <alignment horizontal="justify" vertical="top" wrapText="1"/>
    </xf>
    <xf numFmtId="2" fontId="9" fillId="36" borderId="19" xfId="0" applyNumberFormat="1" applyFont="1" applyFill="1" applyBorder="1" applyAlignment="1">
      <alignment horizontal="justify" vertical="top" wrapText="1"/>
    </xf>
    <xf numFmtId="2" fontId="14" fillId="36" borderId="10" xfId="0" applyNumberFormat="1" applyFont="1" applyFill="1" applyBorder="1" applyAlignment="1">
      <alignment horizontal="justify" vertical="top" wrapText="1"/>
    </xf>
    <xf numFmtId="0" fontId="47" fillId="0" borderId="10" xfId="0" applyNumberFormat="1" applyFont="1" applyFill="1" applyBorder="1" applyAlignment="1">
      <alignment horizontal="justify" vertical="top" wrapText="1"/>
    </xf>
    <xf numFmtId="0" fontId="6" fillId="0" borderId="10" xfId="59" applyNumberFormat="1" applyFont="1" applyFill="1" applyBorder="1" applyAlignment="1">
      <alignment horizontal="center" vertical="top" wrapText="1"/>
      <protection/>
    </xf>
    <xf numFmtId="0" fontId="6" fillId="0" borderId="10" xfId="59" applyNumberFormat="1" applyFont="1" applyFill="1" applyBorder="1" applyAlignment="1">
      <alignment horizontal="left" vertical="center" wrapText="1"/>
      <protection/>
    </xf>
    <xf numFmtId="0" fontId="6" fillId="0" borderId="10" xfId="59" applyNumberFormat="1" applyFont="1" applyFill="1" applyBorder="1" applyAlignment="1">
      <alignment horizontal="right" wrapText="1"/>
      <protection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wrapText="1"/>
    </xf>
    <xf numFmtId="49" fontId="1" fillId="36" borderId="0" xfId="0" applyNumberFormat="1" applyFont="1" applyFill="1" applyAlignment="1">
      <alignment horizontal="center"/>
    </xf>
    <xf numFmtId="49" fontId="6" fillId="36" borderId="10" xfId="0" applyNumberFormat="1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7" fillId="36" borderId="11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20" fillId="0" borderId="20" xfId="57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/>
    </xf>
    <xf numFmtId="165" fontId="5" fillId="0" borderId="10" xfId="55" applyNumberFormat="1" applyFont="1" applyBorder="1" applyAlignment="1">
      <alignment horizontal="center"/>
      <protection/>
    </xf>
    <xf numFmtId="0" fontId="2" fillId="36" borderId="0" xfId="56" applyNumberFormat="1" applyFont="1" applyFill="1" applyAlignment="1">
      <alignment horizontal="center" vertical="center"/>
      <protection/>
    </xf>
    <xf numFmtId="0" fontId="2" fillId="36" borderId="0" xfId="56" applyNumberFormat="1" applyFont="1" applyFill="1" applyAlignment="1">
      <alignment horizontal="left" vertical="center" wrapText="1"/>
      <protection/>
    </xf>
    <xf numFmtId="0" fontId="6" fillId="36" borderId="0" xfId="56" applyNumberFormat="1" applyFont="1" applyFill="1" applyAlignment="1">
      <alignment horizontal="center" vertical="center"/>
      <protection/>
    </xf>
    <xf numFmtId="0" fontId="10" fillId="36" borderId="0" xfId="0" applyFont="1" applyFill="1" applyAlignment="1">
      <alignment/>
    </xf>
    <xf numFmtId="0" fontId="30" fillId="36" borderId="0" xfId="0" applyFont="1" applyFill="1" applyAlignment="1">
      <alignment/>
    </xf>
    <xf numFmtId="0" fontId="2" fillId="36" borderId="10" xfId="56" applyNumberFormat="1" applyFont="1" applyFill="1" applyBorder="1" applyAlignment="1">
      <alignment horizontal="center" vertical="center" wrapText="1"/>
      <protection/>
    </xf>
    <xf numFmtId="0" fontId="9" fillId="36" borderId="10" xfId="56" applyNumberFormat="1" applyFont="1" applyFill="1" applyBorder="1" applyAlignment="1">
      <alignment horizontal="center" vertical="center" wrapText="1"/>
      <protection/>
    </xf>
    <xf numFmtId="0" fontId="2" fillId="36" borderId="10" xfId="0" applyNumberFormat="1" applyFont="1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right" wrapText="1"/>
    </xf>
    <xf numFmtId="169" fontId="2" fillId="36" borderId="10" xfId="0" applyNumberFormat="1" applyFont="1" applyFill="1" applyBorder="1" applyAlignment="1">
      <alignment horizontal="right" wrapText="1"/>
    </xf>
    <xf numFmtId="0" fontId="47" fillId="36" borderId="10" xfId="0" applyNumberFormat="1" applyFont="1" applyFill="1" applyBorder="1" applyAlignment="1">
      <alignment horizontal="justify" vertical="top" wrapText="1"/>
    </xf>
    <xf numFmtId="49" fontId="31" fillId="36" borderId="10" xfId="0" applyNumberFormat="1" applyFont="1" applyFill="1" applyBorder="1" applyAlignment="1">
      <alignment horizontal="right" wrapText="1"/>
    </xf>
    <xf numFmtId="169" fontId="31" fillId="36" borderId="10" xfId="0" applyNumberFormat="1" applyFont="1" applyFill="1" applyBorder="1" applyAlignment="1">
      <alignment horizontal="right" wrapText="1"/>
    </xf>
    <xf numFmtId="0" fontId="31" fillId="36" borderId="10" xfId="0" applyNumberFormat="1" applyFont="1" applyFill="1" applyBorder="1" applyAlignment="1">
      <alignment horizontal="justify" vertical="top" wrapText="1"/>
    </xf>
    <xf numFmtId="49" fontId="6" fillId="36" borderId="10" xfId="0" applyNumberFormat="1" applyFont="1" applyFill="1" applyBorder="1" applyAlignment="1">
      <alignment horizontal="center" vertical="top"/>
    </xf>
    <xf numFmtId="0" fontId="31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justify" vertical="top" wrapText="1"/>
    </xf>
    <xf numFmtId="169" fontId="6" fillId="36" borderId="10" xfId="59" applyNumberFormat="1" applyFont="1" applyFill="1" applyBorder="1" applyAlignment="1">
      <alignment horizontal="right" wrapText="1"/>
      <protection/>
    </xf>
    <xf numFmtId="2" fontId="10" fillId="36" borderId="0" xfId="0" applyNumberFormat="1" applyFont="1" applyFill="1" applyAlignment="1">
      <alignment/>
    </xf>
    <xf numFmtId="49" fontId="0" fillId="36" borderId="0" xfId="0" applyNumberFormat="1" applyFill="1" applyAlignment="1">
      <alignment/>
    </xf>
    <xf numFmtId="0" fontId="9" fillId="36" borderId="0" xfId="0" applyFont="1" applyFill="1" applyAlignment="1">
      <alignment horizontal="right"/>
    </xf>
    <xf numFmtId="49" fontId="6" fillId="36" borderId="10" xfId="0" applyNumberFormat="1" applyFont="1" applyFill="1" applyBorder="1" applyAlignment="1">
      <alignment horizontal="left" wrapText="1"/>
    </xf>
    <xf numFmtId="165" fontId="7" fillId="36" borderId="10" xfId="0" applyNumberFormat="1" applyFont="1" applyFill="1" applyBorder="1" applyAlignment="1">
      <alignment horizontal="right" wrapText="1"/>
    </xf>
    <xf numFmtId="49" fontId="7" fillId="36" borderId="10" xfId="0" applyNumberFormat="1" applyFont="1" applyFill="1" applyBorder="1" applyAlignment="1">
      <alignment horizontal="left" wrapText="1"/>
    </xf>
    <xf numFmtId="49" fontId="5" fillId="36" borderId="10" xfId="0" applyNumberFormat="1" applyFont="1" applyFill="1" applyBorder="1" applyAlignment="1">
      <alignment horizontal="left" wrapText="1"/>
    </xf>
    <xf numFmtId="165" fontId="5" fillId="36" borderId="10" xfId="0" applyNumberFormat="1" applyFont="1" applyFill="1" applyBorder="1" applyAlignment="1">
      <alignment horizontal="right" wrapText="1"/>
    </xf>
    <xf numFmtId="49" fontId="7" fillId="36" borderId="11" xfId="0" applyNumberFormat="1" applyFont="1" applyFill="1" applyBorder="1" applyAlignment="1">
      <alignment horizontal="left" wrapText="1"/>
    </xf>
    <xf numFmtId="165" fontId="5" fillId="36" borderId="19" xfId="0" applyNumberFormat="1" applyFont="1" applyFill="1" applyBorder="1" applyAlignment="1">
      <alignment horizontal="right" wrapText="1"/>
    </xf>
    <xf numFmtId="0" fontId="5" fillId="36" borderId="10" xfId="0" applyFont="1" applyFill="1" applyBorder="1" applyAlignment="1">
      <alignment horizontal="left" wrapText="1"/>
    </xf>
    <xf numFmtId="165" fontId="6" fillId="36" borderId="10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5" fillId="36" borderId="0" xfId="0" applyFont="1" applyFill="1" applyAlignment="1">
      <alignment horizontal="right"/>
    </xf>
    <xf numFmtId="165" fontId="32" fillId="36" borderId="10" xfId="0" applyNumberFormat="1" applyFont="1" applyFill="1" applyBorder="1" applyAlignment="1">
      <alignment horizontal="right" wrapText="1"/>
    </xf>
    <xf numFmtId="0" fontId="2" fillId="36" borderId="0" xfId="56" applyNumberFormat="1" applyFont="1" applyFill="1" applyAlignment="1">
      <alignment horizontal="right"/>
      <protection/>
    </xf>
    <xf numFmtId="49" fontId="2" fillId="36" borderId="10" xfId="0" applyNumberFormat="1" applyFont="1" applyFill="1" applyBorder="1" applyAlignment="1">
      <alignment horizontal="center" vertical="top"/>
    </xf>
    <xf numFmtId="165" fontId="9" fillId="36" borderId="12" xfId="0" applyNumberFormat="1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justify"/>
    </xf>
    <xf numFmtId="49" fontId="34" fillId="36" borderId="10" xfId="0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 horizontal="justify" vertical="top" wrapText="1"/>
    </xf>
    <xf numFmtId="0" fontId="3" fillId="36" borderId="10" xfId="0" applyNumberFormat="1" applyFont="1" applyFill="1" applyBorder="1" applyAlignment="1">
      <alignment horizontal="justify" vertical="top" wrapText="1"/>
    </xf>
    <xf numFmtId="0" fontId="9" fillId="36" borderId="10" xfId="0" applyNumberFormat="1" applyFont="1" applyFill="1" applyBorder="1" applyAlignment="1">
      <alignment horizontal="justify" vertical="top" wrapText="1"/>
    </xf>
    <xf numFmtId="0" fontId="9" fillId="36" borderId="10" xfId="0" applyNumberFormat="1" applyFont="1" applyFill="1" applyBorder="1" applyAlignment="1">
      <alignment horizontal="left" vertical="top" wrapText="1"/>
    </xf>
    <xf numFmtId="0" fontId="13" fillId="36" borderId="10" xfId="0" applyNumberFormat="1" applyFont="1" applyFill="1" applyBorder="1" applyAlignment="1">
      <alignment vertical="top" wrapText="1"/>
    </xf>
    <xf numFmtId="0" fontId="12" fillId="36" borderId="10" xfId="0" applyNumberFormat="1" applyFont="1" applyFill="1" applyBorder="1" applyAlignment="1">
      <alignment horizontal="justify" vertical="top" wrapText="1"/>
    </xf>
    <xf numFmtId="49" fontId="3" fillId="36" borderId="12" xfId="0" applyNumberFormat="1" applyFont="1" applyFill="1" applyBorder="1" applyAlignment="1">
      <alignment horizontal="right" wrapText="1"/>
    </xf>
    <xf numFmtId="0" fontId="13" fillId="36" borderId="12" xfId="0" applyNumberFormat="1" applyFont="1" applyFill="1" applyBorder="1" applyAlignment="1">
      <alignment horizontal="justify" vertical="top" wrapText="1"/>
    </xf>
    <xf numFmtId="165" fontId="3" fillId="36" borderId="10" xfId="0" applyNumberFormat="1" applyFont="1" applyFill="1" applyBorder="1" applyAlignment="1">
      <alignment horizontal="right" wrapText="1"/>
    </xf>
    <xf numFmtId="0" fontId="9" fillId="36" borderId="15" xfId="54" applyNumberFormat="1" applyFont="1" applyFill="1" applyBorder="1" applyAlignment="1">
      <alignment wrapText="1"/>
      <protection/>
    </xf>
    <xf numFmtId="0" fontId="26" fillId="36" borderId="10" xfId="54" applyNumberFormat="1" applyFont="1" applyFill="1" applyBorder="1" applyAlignment="1">
      <alignment wrapText="1"/>
      <protection/>
    </xf>
    <xf numFmtId="49" fontId="9" fillId="36" borderId="22" xfId="53" applyNumberFormat="1" applyFont="1" applyFill="1" applyBorder="1" applyAlignment="1">
      <alignment horizontal="left" wrapText="1"/>
      <protection/>
    </xf>
    <xf numFmtId="49" fontId="9" fillId="36" borderId="10" xfId="53" applyNumberFormat="1" applyFont="1" applyFill="1" applyBorder="1" applyAlignment="1">
      <alignment horizontal="left" wrapText="1"/>
      <protection/>
    </xf>
    <xf numFmtId="49" fontId="20" fillId="36" borderId="10" xfId="0" applyNumberFormat="1" applyFont="1" applyFill="1" applyBorder="1" applyAlignment="1">
      <alignment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5" fillId="36" borderId="10" xfId="0" applyNumberFormat="1" applyFont="1" applyFill="1" applyBorder="1" applyAlignment="1">
      <alignment horizontal="justify" vertical="top" wrapText="1"/>
    </xf>
    <xf numFmtId="49" fontId="7" fillId="36" borderId="13" xfId="53" applyNumberFormat="1" applyFont="1" applyFill="1" applyBorder="1" applyAlignment="1">
      <alignment horizontal="left" vertical="top" wrapText="1"/>
      <protection/>
    </xf>
    <xf numFmtId="49" fontId="3" fillId="36" borderId="13" xfId="53" applyNumberFormat="1" applyFont="1" applyFill="1" applyBorder="1" applyAlignment="1">
      <alignment horizontal="right"/>
      <protection/>
    </xf>
    <xf numFmtId="0" fontId="3" fillId="36" borderId="20" xfId="0" applyFont="1" applyFill="1" applyBorder="1" applyAlignment="1">
      <alignment horizontal="justify" vertical="top"/>
    </xf>
    <xf numFmtId="0" fontId="20" fillId="36" borderId="10" xfId="0" applyFont="1" applyFill="1" applyBorder="1" applyAlignment="1">
      <alignment wrapText="1"/>
    </xf>
    <xf numFmtId="0" fontId="9" fillId="36" borderId="19" xfId="0" applyNumberFormat="1" applyFont="1" applyFill="1" applyBorder="1" applyAlignment="1">
      <alignment horizontal="justify" vertical="top" wrapText="1"/>
    </xf>
    <xf numFmtId="0" fontId="9" fillId="36" borderId="22" xfId="0" applyNumberFormat="1" applyFont="1" applyFill="1" applyBorder="1" applyAlignment="1">
      <alignment horizontal="justify" vertical="top" wrapText="1"/>
    </xf>
    <xf numFmtId="0" fontId="14" fillId="36" borderId="10" xfId="0" applyNumberFormat="1" applyFont="1" applyFill="1" applyBorder="1" applyAlignment="1">
      <alignment horizontal="justify" vertical="top" wrapText="1"/>
    </xf>
    <xf numFmtId="0" fontId="3" fillId="36" borderId="10" xfId="0" applyNumberFormat="1" applyFont="1" applyFill="1" applyBorder="1" applyAlignment="1">
      <alignment horizontal="justify" vertical="top"/>
    </xf>
    <xf numFmtId="0" fontId="5" fillId="36" borderId="0" xfId="0" applyFont="1" applyFill="1" applyAlignment="1">
      <alignment horizontal="right"/>
    </xf>
    <xf numFmtId="0" fontId="0" fillId="36" borderId="0" xfId="0" applyFill="1" applyAlignment="1">
      <alignment/>
    </xf>
    <xf numFmtId="0" fontId="3" fillId="36" borderId="12" xfId="0" applyFont="1" applyFill="1" applyBorder="1" applyAlignment="1">
      <alignment horizontal="justify" vertical="top"/>
    </xf>
    <xf numFmtId="49" fontId="3" fillId="36" borderId="10" xfId="53" applyNumberFormat="1" applyFont="1" applyFill="1" applyBorder="1" applyAlignment="1">
      <alignment horizontal="left" vertical="center" wrapText="1"/>
      <protection/>
    </xf>
    <xf numFmtId="0" fontId="2" fillId="36" borderId="0" xfId="56" applyNumberFormat="1" applyFont="1" applyFill="1" applyAlignment="1">
      <alignment horizontal="left" vertical="center"/>
      <protection/>
    </xf>
    <xf numFmtId="0" fontId="2" fillId="36" borderId="0" xfId="56" applyNumberFormat="1" applyFont="1" applyFill="1" applyAlignment="1">
      <alignment vertical="center"/>
      <protection/>
    </xf>
    <xf numFmtId="0" fontId="2" fillId="36" borderId="0" xfId="56" applyNumberFormat="1" applyFont="1" applyFill="1" applyBorder="1" applyAlignment="1">
      <alignment vertical="center"/>
      <protection/>
    </xf>
    <xf numFmtId="0" fontId="6" fillId="36" borderId="10" xfId="0" applyNumberFormat="1" applyFont="1" applyFill="1" applyBorder="1" applyAlignment="1">
      <alignment horizontal="center" vertical="top"/>
    </xf>
    <xf numFmtId="49" fontId="6" fillId="36" borderId="20" xfId="0" applyNumberFormat="1" applyFont="1" applyFill="1" applyBorder="1" applyAlignment="1">
      <alignment horizontal="center" vertical="top"/>
    </xf>
    <xf numFmtId="0" fontId="33" fillId="36" borderId="10" xfId="0" applyNumberFormat="1" applyFont="1" applyFill="1" applyBorder="1" applyAlignment="1">
      <alignment horizontal="justify" vertical="top" wrapText="1"/>
    </xf>
    <xf numFmtId="49" fontId="2" fillId="36" borderId="12" xfId="0" applyNumberFormat="1" applyFont="1" applyFill="1" applyBorder="1" applyAlignment="1">
      <alignment horizontal="center" vertical="top"/>
    </xf>
    <xf numFmtId="0" fontId="31" fillId="36" borderId="12" xfId="0" applyNumberFormat="1" applyFont="1" applyFill="1" applyBorder="1" applyAlignment="1">
      <alignment horizontal="justify" vertical="top" wrapText="1"/>
    </xf>
    <xf numFmtId="49" fontId="6" fillId="36" borderId="12" xfId="0" applyNumberFormat="1" applyFont="1" applyFill="1" applyBorder="1" applyAlignment="1">
      <alignment horizontal="center" vertical="top"/>
    </xf>
    <xf numFmtId="49" fontId="31" fillId="36" borderId="10" xfId="0" applyNumberFormat="1" applyFont="1" applyFill="1" applyBorder="1" applyAlignment="1">
      <alignment horizontal="right"/>
    </xf>
    <xf numFmtId="49" fontId="31" fillId="36" borderId="10" xfId="0" applyNumberFormat="1" applyFont="1" applyFill="1" applyBorder="1" applyAlignment="1">
      <alignment horizontal="center" vertical="top"/>
    </xf>
    <xf numFmtId="0" fontId="6" fillId="36" borderId="10" xfId="59" applyNumberFormat="1" applyFont="1" applyFill="1" applyBorder="1" applyAlignment="1">
      <alignment horizontal="center" vertical="top" wrapText="1"/>
      <protection/>
    </xf>
    <xf numFmtId="0" fontId="6" fillId="36" borderId="10" xfId="59" applyNumberFormat="1" applyFont="1" applyFill="1" applyBorder="1" applyAlignment="1">
      <alignment horizontal="left" vertical="center" wrapText="1"/>
      <protection/>
    </xf>
    <xf numFmtId="0" fontId="6" fillId="36" borderId="10" xfId="59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5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33" borderId="15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49" fontId="4" fillId="0" borderId="15" xfId="0" applyNumberFormat="1" applyFont="1" applyBorder="1" applyAlignment="1">
      <alignment horizontal="center" vertical="top" wrapText="1"/>
    </xf>
    <xf numFmtId="0" fontId="40" fillId="0" borderId="28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49" fontId="20" fillId="0" borderId="12" xfId="57" applyNumberFormat="1" applyFont="1" applyFill="1" applyBorder="1" applyAlignment="1">
      <alignment horizontal="center" vertical="center" wrapText="1"/>
      <protection/>
    </xf>
    <xf numFmtId="49" fontId="20" fillId="0" borderId="20" xfId="57" applyNumberFormat="1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wrapText="1"/>
    </xf>
    <xf numFmtId="49" fontId="5" fillId="36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5" fillId="36" borderId="2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5" fillId="36" borderId="0" xfId="0" applyFont="1" applyFill="1" applyAlignment="1">
      <alignment horizontal="right"/>
    </xf>
    <xf numFmtId="0" fontId="0" fillId="36" borderId="0" xfId="0" applyFill="1" applyAlignment="1">
      <alignment horizontal="right"/>
    </xf>
    <xf numFmtId="0" fontId="30" fillId="36" borderId="0" xfId="0" applyFont="1" applyFill="1" applyAlignment="1">
      <alignment horizontal="right"/>
    </xf>
    <xf numFmtId="0" fontId="0" fillId="36" borderId="0" xfId="0" applyFill="1" applyAlignment="1">
      <alignment/>
    </xf>
    <xf numFmtId="0" fontId="4" fillId="36" borderId="0" xfId="0" applyFont="1" applyFill="1" applyAlignment="1">
      <alignment horizontal="center"/>
    </xf>
    <xf numFmtId="49" fontId="2" fillId="36" borderId="12" xfId="0" applyNumberFormat="1" applyFont="1" applyFill="1" applyBorder="1" applyAlignment="1">
      <alignment horizontal="center" vertical="center" wrapText="1"/>
    </xf>
    <xf numFmtId="49" fontId="2" fillId="36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5" xfId="53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wrapText="1"/>
    </xf>
    <xf numFmtId="0" fontId="0" fillId="0" borderId="21" xfId="0" applyBorder="1" applyAlignment="1">
      <alignment wrapText="1"/>
    </xf>
    <xf numFmtId="49" fontId="20" fillId="0" borderId="15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36" borderId="12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wrapText="1"/>
    </xf>
    <xf numFmtId="0" fontId="9" fillId="36" borderId="12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36" borderId="12" xfId="0" applyNumberFormat="1" applyFont="1" applyFill="1" applyBorder="1" applyAlignment="1">
      <alignment horizontal="center" vertical="center" wrapText="1"/>
    </xf>
    <xf numFmtId="0" fontId="9" fillId="36" borderId="20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right"/>
    </xf>
    <xf numFmtId="0" fontId="0" fillId="36" borderId="14" xfId="0" applyFill="1" applyBorder="1" applyAlignment="1">
      <alignment horizontal="right"/>
    </xf>
    <xf numFmtId="49" fontId="31" fillId="36" borderId="12" xfId="0" applyNumberFormat="1" applyFont="1" applyFill="1" applyBorder="1" applyAlignment="1">
      <alignment horizontal="center" vertical="top"/>
    </xf>
    <xf numFmtId="49" fontId="31" fillId="36" borderId="19" xfId="0" applyNumberFormat="1" applyFont="1" applyFill="1" applyBorder="1" applyAlignment="1">
      <alignment horizontal="center" vertical="top"/>
    </xf>
    <xf numFmtId="0" fontId="31" fillId="36" borderId="12" xfId="0" applyNumberFormat="1" applyFont="1" applyFill="1" applyBorder="1" applyAlignment="1">
      <alignment horizontal="justify" vertical="top" wrapText="1"/>
    </xf>
    <xf numFmtId="0" fontId="31" fillId="36" borderId="19" xfId="0" applyNumberFormat="1" applyFont="1" applyFill="1" applyBorder="1" applyAlignment="1">
      <alignment horizontal="justify" vertical="top" wrapText="1"/>
    </xf>
    <xf numFmtId="49" fontId="2" fillId="36" borderId="12" xfId="0" applyNumberFormat="1" applyFont="1" applyFill="1" applyBorder="1" applyAlignment="1">
      <alignment horizontal="center" vertical="top"/>
    </xf>
    <xf numFmtId="49" fontId="2" fillId="36" borderId="19" xfId="0" applyNumberFormat="1" applyFont="1" applyFill="1" applyBorder="1" applyAlignment="1">
      <alignment horizontal="center" vertical="top"/>
    </xf>
    <xf numFmtId="0" fontId="0" fillId="36" borderId="20" xfId="0" applyFont="1" applyFill="1" applyBorder="1" applyAlignment="1">
      <alignment horizontal="center" vertical="top"/>
    </xf>
    <xf numFmtId="0" fontId="39" fillId="36" borderId="0" xfId="60" applyNumberFormat="1" applyFont="1" applyFill="1" applyAlignment="1">
      <alignment horizontal="center" vertical="center"/>
      <protection/>
    </xf>
    <xf numFmtId="49" fontId="2" fillId="36" borderId="10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 vertical="top"/>
    </xf>
    <xf numFmtId="0" fontId="33" fillId="36" borderId="12" xfId="0" applyNumberFormat="1" applyFont="1" applyFill="1" applyBorder="1" applyAlignment="1">
      <alignment horizontal="justify" vertical="top" wrapText="1"/>
    </xf>
    <xf numFmtId="0" fontId="33" fillId="36" borderId="19" xfId="0" applyNumberFormat="1" applyFont="1" applyFill="1" applyBorder="1" applyAlignment="1">
      <alignment horizontal="justify" vertical="top" wrapText="1"/>
    </xf>
    <xf numFmtId="0" fontId="0" fillId="36" borderId="20" xfId="0" applyFill="1" applyBorder="1" applyAlignment="1">
      <alignment horizontal="justify" vertical="top" wrapText="1"/>
    </xf>
    <xf numFmtId="0" fontId="0" fillId="36" borderId="19" xfId="0" applyFill="1" applyBorder="1" applyAlignment="1">
      <alignment horizontal="justify" vertical="top" wrapText="1"/>
    </xf>
    <xf numFmtId="0" fontId="0" fillId="36" borderId="19" xfId="0" applyFill="1" applyBorder="1" applyAlignment="1">
      <alignment vertical="top"/>
    </xf>
    <xf numFmtId="0" fontId="0" fillId="36" borderId="20" xfId="0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31" fillId="0" borderId="12" xfId="0" applyNumberFormat="1" applyFont="1" applyFill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49" fontId="31" fillId="0" borderId="12" xfId="0" applyNumberFormat="1" applyFont="1" applyFill="1" applyBorder="1" applyAlignment="1">
      <alignment horizontal="center" vertical="top"/>
    </xf>
    <xf numFmtId="49" fontId="31" fillId="0" borderId="19" xfId="0" applyNumberFormat="1" applyFont="1" applyFill="1" applyBorder="1" applyAlignment="1">
      <alignment horizontal="center" vertical="top"/>
    </xf>
    <xf numFmtId="0" fontId="31" fillId="0" borderId="19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36" borderId="14" xfId="56" applyNumberFormat="1" applyFont="1" applyFill="1" applyBorder="1" applyAlignment="1">
      <alignment horizontal="right"/>
      <protection/>
    </xf>
    <xf numFmtId="49" fontId="2" fillId="0" borderId="19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33" fillId="0" borderId="12" xfId="0" applyNumberFormat="1" applyFont="1" applyFill="1" applyBorder="1" applyAlignment="1">
      <alignment horizontal="justify" vertical="top" wrapText="1"/>
    </xf>
    <xf numFmtId="0" fontId="33" fillId="0" borderId="19" xfId="0" applyNumberFormat="1" applyFont="1" applyFill="1" applyBorder="1" applyAlignment="1">
      <alignment horizontal="justify" vertical="top" wrapText="1"/>
    </xf>
    <xf numFmtId="0" fontId="3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9" fillId="0" borderId="0" xfId="58" applyFont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 разделы пр 7 " xfId="54"/>
    <cellStyle name="Обычный_Tmp4" xfId="55"/>
    <cellStyle name="Обычный_Исполнение2004" xfId="56"/>
    <cellStyle name="Обычный_Лист1" xfId="57"/>
    <cellStyle name="Обычный_Прил. к Закону с поправками" xfId="58"/>
    <cellStyle name="Обычный_Прилож 5,6" xfId="59"/>
    <cellStyle name="Обычный_ЦелПрограммыИСПОЛН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116"/>
  <sheetViews>
    <sheetView view="pageBreakPreview" zoomScaleSheetLayoutView="100" zoomScalePageLayoutView="0" workbookViewId="0" topLeftCell="A50">
      <selection activeCell="C59" sqref="C59"/>
    </sheetView>
  </sheetViews>
  <sheetFormatPr defaultColWidth="9.00390625" defaultRowHeight="12.75"/>
  <cols>
    <col min="1" max="1" width="8.125" style="129" customWidth="1"/>
    <col min="2" max="2" width="27.375" style="130" customWidth="1"/>
    <col min="3" max="3" width="60.625" style="130" customWidth="1"/>
    <col min="4" max="4" width="0.12890625" style="3" customWidth="1"/>
    <col min="5" max="16384" width="9.125" style="3" customWidth="1"/>
  </cols>
  <sheetData>
    <row r="1" spans="1:4" s="13" customFormat="1" ht="14.25" customHeight="1">
      <c r="A1" s="12"/>
      <c r="B1" s="41"/>
      <c r="C1" s="40" t="s">
        <v>394</v>
      </c>
      <c r="D1" s="14"/>
    </row>
    <row r="2" spans="1:4" s="13" customFormat="1" ht="15" customHeight="1">
      <c r="A2" s="12"/>
      <c r="B2" s="41"/>
      <c r="C2" s="40" t="s">
        <v>78</v>
      </c>
      <c r="D2" s="14"/>
    </row>
    <row r="3" spans="1:4" s="13" customFormat="1" ht="15.75">
      <c r="A3" s="16" t="s">
        <v>272</v>
      </c>
      <c r="B3" s="394" t="s">
        <v>77</v>
      </c>
      <c r="C3" s="395"/>
      <c r="D3" s="14"/>
    </row>
    <row r="4" spans="1:4" s="13" customFormat="1" ht="15.75">
      <c r="A4" s="16"/>
      <c r="B4" s="394" t="s">
        <v>729</v>
      </c>
      <c r="C4" s="394"/>
      <c r="D4" s="14"/>
    </row>
    <row r="5" spans="1:4" s="13" customFormat="1" ht="15" customHeight="1">
      <c r="A5" s="16"/>
      <c r="B5" s="40"/>
      <c r="C5" s="40" t="s">
        <v>794</v>
      </c>
      <c r="D5" s="14"/>
    </row>
    <row r="6" ht="15">
      <c r="C6" s="40" t="s">
        <v>795</v>
      </c>
    </row>
    <row r="9" spans="1:4" ht="34.5" customHeight="1">
      <c r="A9" s="391" t="s">
        <v>0</v>
      </c>
      <c r="B9" s="391"/>
      <c r="C9" s="391"/>
      <c r="D9" s="391"/>
    </row>
    <row r="10" spans="1:4" ht="22.5" customHeight="1">
      <c r="A10" s="391" t="s">
        <v>1</v>
      </c>
      <c r="B10" s="391"/>
      <c r="C10" s="391"/>
      <c r="D10" s="391"/>
    </row>
    <row r="11" spans="1:3" ht="16.5" customHeight="1">
      <c r="A11" s="391" t="s">
        <v>796</v>
      </c>
      <c r="B11" s="396"/>
      <c r="C11" s="396"/>
    </row>
    <row r="12" spans="1:3" ht="15.75">
      <c r="A12" s="131"/>
      <c r="B12" s="10"/>
      <c r="C12" s="132"/>
    </row>
    <row r="13" spans="1:3" ht="28.5" customHeight="1">
      <c r="A13" s="133" t="s">
        <v>2</v>
      </c>
      <c r="B13" s="397" t="s">
        <v>2</v>
      </c>
      <c r="C13" s="397" t="s">
        <v>3</v>
      </c>
    </row>
    <row r="14" spans="1:3" ht="18" customHeight="1">
      <c r="A14" s="133" t="s">
        <v>4</v>
      </c>
      <c r="B14" s="397"/>
      <c r="C14" s="397"/>
    </row>
    <row r="15" spans="1:3" ht="24.75" customHeight="1">
      <c r="A15" s="398" t="s">
        <v>5</v>
      </c>
      <c r="B15" s="399"/>
      <c r="C15" s="400"/>
    </row>
    <row r="16" spans="1:3" ht="35.25" customHeight="1">
      <c r="A16" s="135" t="s">
        <v>6</v>
      </c>
      <c r="B16" s="401" t="s">
        <v>7</v>
      </c>
      <c r="C16" s="402"/>
    </row>
    <row r="17" spans="1:3" ht="21.75" customHeight="1">
      <c r="A17" s="136" t="s">
        <v>6</v>
      </c>
      <c r="B17" s="137" t="s">
        <v>8</v>
      </c>
      <c r="C17" s="138" t="s">
        <v>9</v>
      </c>
    </row>
    <row r="18" spans="1:3" ht="31.5">
      <c r="A18" s="136" t="s">
        <v>6</v>
      </c>
      <c r="B18" s="137" t="s">
        <v>10</v>
      </c>
      <c r="C18" s="138" t="s">
        <v>11</v>
      </c>
    </row>
    <row r="19" spans="1:3" ht="35.25" customHeight="1">
      <c r="A19" s="139" t="s">
        <v>12</v>
      </c>
      <c r="B19" s="405" t="s">
        <v>13</v>
      </c>
      <c r="C19" s="406"/>
    </row>
    <row r="20" spans="1:3" ht="47.25">
      <c r="A20" s="136" t="s">
        <v>12</v>
      </c>
      <c r="B20" s="137" t="s">
        <v>14</v>
      </c>
      <c r="C20" s="138" t="s">
        <v>15</v>
      </c>
    </row>
    <row r="21" spans="1:3" ht="47.25" customHeight="1">
      <c r="A21" s="136" t="s">
        <v>12</v>
      </c>
      <c r="B21" s="141" t="s">
        <v>16</v>
      </c>
      <c r="C21" s="138" t="s">
        <v>17</v>
      </c>
    </row>
    <row r="22" spans="1:3" ht="36.75" customHeight="1">
      <c r="A22" s="142" t="s">
        <v>429</v>
      </c>
      <c r="B22" s="403" t="s">
        <v>683</v>
      </c>
      <c r="C22" s="404"/>
    </row>
    <row r="23" spans="1:3" ht="30.75" customHeight="1">
      <c r="A23" s="143" t="s">
        <v>429</v>
      </c>
      <c r="B23" s="143" t="s">
        <v>18</v>
      </c>
      <c r="C23" s="144" t="s">
        <v>19</v>
      </c>
    </row>
    <row r="24" spans="1:3" ht="40.5" customHeight="1">
      <c r="A24" s="135" t="s">
        <v>20</v>
      </c>
      <c r="B24" s="392" t="s">
        <v>21</v>
      </c>
      <c r="C24" s="393"/>
    </row>
    <row r="25" spans="1:3" ht="63.75" customHeight="1">
      <c r="A25" s="136" t="s">
        <v>20</v>
      </c>
      <c r="B25" s="137" t="s">
        <v>22</v>
      </c>
      <c r="C25" s="138" t="s">
        <v>463</v>
      </c>
    </row>
    <row r="26" spans="1:3" ht="51.75" customHeight="1">
      <c r="A26" s="145">
        <v>177</v>
      </c>
      <c r="B26" s="392" t="s">
        <v>464</v>
      </c>
      <c r="C26" s="407"/>
    </row>
    <row r="27" spans="1:3" ht="55.5" customHeight="1">
      <c r="A27" s="137">
        <v>177</v>
      </c>
      <c r="B27" s="146" t="s">
        <v>16</v>
      </c>
      <c r="C27" s="138" t="s">
        <v>17</v>
      </c>
    </row>
    <row r="28" spans="1:3" ht="21.75" customHeight="1">
      <c r="A28" s="135" t="s">
        <v>465</v>
      </c>
      <c r="B28" s="408" t="s">
        <v>466</v>
      </c>
      <c r="C28" s="409"/>
    </row>
    <row r="29" spans="1:3" ht="33" customHeight="1">
      <c r="A29" s="137">
        <v>182</v>
      </c>
      <c r="B29" s="137" t="s">
        <v>467</v>
      </c>
      <c r="C29" s="138" t="s">
        <v>468</v>
      </c>
    </row>
    <row r="30" spans="1:3" ht="22.5" customHeight="1">
      <c r="A30" s="137">
        <v>182</v>
      </c>
      <c r="B30" s="137" t="s">
        <v>469</v>
      </c>
      <c r="C30" s="138" t="s">
        <v>470</v>
      </c>
    </row>
    <row r="31" spans="1:3" ht="30.75" customHeight="1">
      <c r="A31" s="137">
        <v>182</v>
      </c>
      <c r="B31" s="137" t="s">
        <v>471</v>
      </c>
      <c r="C31" s="138" t="s">
        <v>472</v>
      </c>
    </row>
    <row r="32" spans="1:3" ht="31.5">
      <c r="A32" s="137">
        <v>182</v>
      </c>
      <c r="B32" s="136" t="s">
        <v>225</v>
      </c>
      <c r="C32" s="138" t="s">
        <v>226</v>
      </c>
    </row>
    <row r="33" spans="1:3" ht="15.75">
      <c r="A33" s="136" t="s">
        <v>465</v>
      </c>
      <c r="B33" s="136" t="s">
        <v>227</v>
      </c>
      <c r="C33" s="237" t="s">
        <v>228</v>
      </c>
    </row>
    <row r="34" spans="1:3" ht="31.5">
      <c r="A34" s="136" t="s">
        <v>465</v>
      </c>
      <c r="B34" s="136" t="s">
        <v>229</v>
      </c>
      <c r="C34" s="237" t="s">
        <v>230</v>
      </c>
    </row>
    <row r="35" spans="1:3" ht="15.75">
      <c r="A35" s="136" t="s">
        <v>465</v>
      </c>
      <c r="B35" s="136" t="s">
        <v>231</v>
      </c>
      <c r="C35" s="237" t="s">
        <v>232</v>
      </c>
    </row>
    <row r="36" spans="1:3" ht="15.75">
      <c r="A36" s="136" t="s">
        <v>465</v>
      </c>
      <c r="B36" s="136" t="s">
        <v>746</v>
      </c>
      <c r="C36" s="237" t="s">
        <v>747</v>
      </c>
    </row>
    <row r="37" spans="1:3" ht="15.75">
      <c r="A37" s="136" t="s">
        <v>465</v>
      </c>
      <c r="B37" s="136" t="s">
        <v>233</v>
      </c>
      <c r="C37" s="237" t="s">
        <v>234</v>
      </c>
    </row>
    <row r="38" spans="1:3" ht="53.25" customHeight="1">
      <c r="A38" s="137">
        <v>182</v>
      </c>
      <c r="B38" s="137" t="s">
        <v>473</v>
      </c>
      <c r="C38" s="138" t="s">
        <v>235</v>
      </c>
    </row>
    <row r="39" spans="1:3" ht="27" customHeight="1">
      <c r="A39" s="137">
        <v>182</v>
      </c>
      <c r="B39" s="137" t="s">
        <v>474</v>
      </c>
      <c r="C39" s="138" t="s">
        <v>475</v>
      </c>
    </row>
    <row r="40" spans="1:3" ht="21.75" customHeight="1">
      <c r="A40" s="137">
        <v>182</v>
      </c>
      <c r="B40" s="137" t="s">
        <v>476</v>
      </c>
      <c r="C40" s="138" t="s">
        <v>477</v>
      </c>
    </row>
    <row r="41" spans="1:3" ht="29.25" customHeight="1">
      <c r="A41" s="137">
        <v>182</v>
      </c>
      <c r="B41" s="137" t="s">
        <v>478</v>
      </c>
      <c r="C41" s="138" t="s">
        <v>479</v>
      </c>
    </row>
    <row r="42" spans="1:3" ht="36" customHeight="1">
      <c r="A42" s="137">
        <v>182</v>
      </c>
      <c r="B42" s="137" t="s">
        <v>480</v>
      </c>
      <c r="C42" s="138" t="s">
        <v>481</v>
      </c>
    </row>
    <row r="43" spans="1:3" ht="30.75" customHeight="1">
      <c r="A43" s="137">
        <v>182</v>
      </c>
      <c r="B43" s="137" t="s">
        <v>482</v>
      </c>
      <c r="C43" s="138" t="s">
        <v>483</v>
      </c>
    </row>
    <row r="44" spans="1:3" ht="39.75" customHeight="1">
      <c r="A44" s="137">
        <v>182</v>
      </c>
      <c r="B44" s="137" t="s">
        <v>484</v>
      </c>
      <c r="C44" s="138" t="s">
        <v>485</v>
      </c>
    </row>
    <row r="45" spans="1:3" ht="33" customHeight="1">
      <c r="A45" s="145">
        <v>188</v>
      </c>
      <c r="B45" s="408" t="s">
        <v>486</v>
      </c>
      <c r="C45" s="409"/>
    </row>
    <row r="46" spans="1:3" ht="33" customHeight="1">
      <c r="A46" s="137">
        <v>188</v>
      </c>
      <c r="B46" s="136" t="s">
        <v>236</v>
      </c>
      <c r="C46" s="237" t="s">
        <v>237</v>
      </c>
    </row>
    <row r="47" spans="1:3" ht="55.5" customHeight="1">
      <c r="A47" s="137">
        <v>188</v>
      </c>
      <c r="B47" s="136" t="s">
        <v>30</v>
      </c>
      <c r="C47" s="237" t="s">
        <v>17</v>
      </c>
    </row>
    <row r="48" spans="1:3" ht="22.5" customHeight="1">
      <c r="A48" s="145">
        <v>192</v>
      </c>
      <c r="B48" s="410" t="s">
        <v>487</v>
      </c>
      <c r="C48" s="411"/>
    </row>
    <row r="49" spans="1:3" ht="50.25" customHeight="1">
      <c r="A49" s="137">
        <v>192</v>
      </c>
      <c r="B49" s="137" t="s">
        <v>16</v>
      </c>
      <c r="C49" s="138" t="s">
        <v>17</v>
      </c>
    </row>
    <row r="50" spans="1:3" ht="24" customHeight="1">
      <c r="A50" s="137"/>
      <c r="B50" s="137"/>
      <c r="C50" s="138"/>
    </row>
    <row r="51" spans="1:3" ht="24.75" customHeight="1">
      <c r="A51" s="133" t="s">
        <v>488</v>
      </c>
      <c r="B51" s="412" t="s">
        <v>489</v>
      </c>
      <c r="C51" s="413"/>
    </row>
    <row r="52" spans="1:3" ht="51.75" customHeight="1">
      <c r="A52" s="147" t="s">
        <v>488</v>
      </c>
      <c r="B52" s="148" t="s">
        <v>16</v>
      </c>
      <c r="C52" s="149" t="s">
        <v>17</v>
      </c>
    </row>
    <row r="53" spans="1:3" ht="32.25" customHeight="1">
      <c r="A53" s="133" t="s">
        <v>490</v>
      </c>
      <c r="B53" s="412" t="s">
        <v>491</v>
      </c>
      <c r="C53" s="413"/>
    </row>
    <row r="54" spans="1:3" ht="49.5" customHeight="1">
      <c r="A54" s="147" t="s">
        <v>490</v>
      </c>
      <c r="B54" s="148" t="s">
        <v>16</v>
      </c>
      <c r="C54" s="149" t="s">
        <v>17</v>
      </c>
    </row>
    <row r="55" spans="1:3" ht="31.5" customHeight="1">
      <c r="A55" s="416" t="s">
        <v>492</v>
      </c>
      <c r="B55" s="417"/>
      <c r="C55" s="418"/>
    </row>
    <row r="56" spans="1:3" ht="31.5" customHeight="1">
      <c r="A56" s="133" t="s">
        <v>188</v>
      </c>
      <c r="B56" s="397" t="s">
        <v>25</v>
      </c>
      <c r="C56" s="419"/>
    </row>
    <row r="57" spans="1:3" ht="40.5" customHeight="1">
      <c r="A57" s="147" t="s">
        <v>188</v>
      </c>
      <c r="B57" s="148" t="s">
        <v>28</v>
      </c>
      <c r="C57" s="150" t="s">
        <v>29</v>
      </c>
    </row>
    <row r="58" spans="1:3" ht="51.75" customHeight="1">
      <c r="A58" s="147" t="s">
        <v>188</v>
      </c>
      <c r="B58" s="148" t="s">
        <v>30</v>
      </c>
      <c r="C58" s="151" t="s">
        <v>17</v>
      </c>
    </row>
    <row r="59" spans="1:3" ht="80.25" customHeight="1">
      <c r="A59" s="147" t="s">
        <v>188</v>
      </c>
      <c r="B59" s="148" t="s">
        <v>238</v>
      </c>
      <c r="C59" s="151" t="s">
        <v>711</v>
      </c>
    </row>
    <row r="60" spans="1:3" ht="37.5" customHeight="1">
      <c r="A60" s="147" t="s">
        <v>188</v>
      </c>
      <c r="B60" s="148" t="s">
        <v>261</v>
      </c>
      <c r="C60" s="151" t="s">
        <v>262</v>
      </c>
    </row>
    <row r="61" spans="1:3" ht="21.75" customHeight="1">
      <c r="A61" s="147" t="s">
        <v>188</v>
      </c>
      <c r="B61" s="148" t="s">
        <v>263</v>
      </c>
      <c r="C61" s="151" t="s">
        <v>264</v>
      </c>
    </row>
    <row r="62" spans="1:3" ht="37.5" customHeight="1">
      <c r="A62" s="147" t="s">
        <v>188</v>
      </c>
      <c r="B62" s="148" t="s">
        <v>730</v>
      </c>
      <c r="C62" s="149" t="s">
        <v>265</v>
      </c>
    </row>
    <row r="63" spans="1:3" ht="35.25" customHeight="1">
      <c r="A63" s="147" t="s">
        <v>188</v>
      </c>
      <c r="B63" s="148" t="s">
        <v>731</v>
      </c>
      <c r="C63" s="149" t="s">
        <v>266</v>
      </c>
    </row>
    <row r="64" spans="1:3" ht="50.25" customHeight="1">
      <c r="A64" s="147" t="s">
        <v>188</v>
      </c>
      <c r="B64" s="148" t="s">
        <v>732</v>
      </c>
      <c r="C64" s="149" t="s">
        <v>239</v>
      </c>
    </row>
    <row r="65" spans="1:3" ht="83.25" customHeight="1">
      <c r="A65" s="336" t="s">
        <v>188</v>
      </c>
      <c r="B65" s="337" t="s">
        <v>788</v>
      </c>
      <c r="C65" s="151" t="s">
        <v>789</v>
      </c>
    </row>
    <row r="66" spans="1:3" ht="30" customHeight="1">
      <c r="A66" s="147" t="s">
        <v>188</v>
      </c>
      <c r="B66" s="148" t="s">
        <v>733</v>
      </c>
      <c r="C66" s="151" t="s">
        <v>267</v>
      </c>
    </row>
    <row r="67" spans="1:3" ht="39" customHeight="1">
      <c r="A67" s="336" t="s">
        <v>188</v>
      </c>
      <c r="B67" s="337" t="s">
        <v>748</v>
      </c>
      <c r="C67" s="338" t="s">
        <v>445</v>
      </c>
    </row>
    <row r="68" spans="1:3" ht="55.5" customHeight="1">
      <c r="A68" s="336" t="s">
        <v>188</v>
      </c>
      <c r="B68" s="337" t="s">
        <v>749</v>
      </c>
      <c r="C68" s="338" t="s">
        <v>446</v>
      </c>
    </row>
    <row r="69" spans="1:3" ht="48.75" customHeight="1">
      <c r="A69" s="147" t="s">
        <v>188</v>
      </c>
      <c r="B69" s="148" t="s">
        <v>737</v>
      </c>
      <c r="C69" s="151" t="s">
        <v>447</v>
      </c>
    </row>
    <row r="70" spans="1:3" ht="57" customHeight="1">
      <c r="A70" s="147" t="s">
        <v>188</v>
      </c>
      <c r="B70" s="148" t="s">
        <v>738</v>
      </c>
      <c r="C70" s="151" t="s">
        <v>448</v>
      </c>
    </row>
    <row r="71" spans="1:3" ht="79.5" customHeight="1">
      <c r="A71" s="147" t="s">
        <v>188</v>
      </c>
      <c r="B71" s="148" t="s">
        <v>739</v>
      </c>
      <c r="C71" s="151" t="s">
        <v>495</v>
      </c>
    </row>
    <row r="72" spans="1:3" ht="69.75" customHeight="1">
      <c r="A72" s="147" t="s">
        <v>188</v>
      </c>
      <c r="B72" s="148" t="s">
        <v>740</v>
      </c>
      <c r="C72" s="151" t="s">
        <v>240</v>
      </c>
    </row>
    <row r="73" spans="1:3" ht="47.25">
      <c r="A73" s="147" t="s">
        <v>188</v>
      </c>
      <c r="B73" s="148" t="s">
        <v>735</v>
      </c>
      <c r="C73" s="151" t="s">
        <v>58</v>
      </c>
    </row>
    <row r="74" spans="1:3" ht="59.25" customHeight="1">
      <c r="A74" s="147" t="s">
        <v>188</v>
      </c>
      <c r="B74" s="148" t="s">
        <v>736</v>
      </c>
      <c r="C74" s="151" t="s">
        <v>444</v>
      </c>
    </row>
    <row r="75" spans="1:3" ht="35.25" customHeight="1">
      <c r="A75" s="147" t="s">
        <v>188</v>
      </c>
      <c r="B75" s="148" t="s">
        <v>734</v>
      </c>
      <c r="C75" s="151" t="s">
        <v>177</v>
      </c>
    </row>
    <row r="76" spans="1:3" ht="18.75" customHeight="1">
      <c r="A76" s="147" t="s">
        <v>188</v>
      </c>
      <c r="B76" s="148" t="s">
        <v>741</v>
      </c>
      <c r="C76" s="151" t="s">
        <v>449</v>
      </c>
    </row>
    <row r="77" spans="1:3" ht="63">
      <c r="A77" s="147" t="s">
        <v>188</v>
      </c>
      <c r="B77" s="148" t="s">
        <v>742</v>
      </c>
      <c r="C77" s="151" t="s">
        <v>241</v>
      </c>
    </row>
    <row r="78" spans="1:3" ht="41.25" customHeight="1">
      <c r="A78" s="147" t="s">
        <v>188</v>
      </c>
      <c r="B78" s="148" t="s">
        <v>743</v>
      </c>
      <c r="C78" s="151" t="s">
        <v>151</v>
      </c>
    </row>
    <row r="79" spans="1:3" ht="31.5">
      <c r="A79" s="147" t="s">
        <v>188</v>
      </c>
      <c r="B79" s="148" t="s">
        <v>496</v>
      </c>
      <c r="C79" s="151" t="s">
        <v>713</v>
      </c>
    </row>
    <row r="80" spans="1:3" ht="113.25" customHeight="1">
      <c r="A80" s="147" t="s">
        <v>188</v>
      </c>
      <c r="B80" s="148" t="s">
        <v>152</v>
      </c>
      <c r="C80" s="151" t="s">
        <v>153</v>
      </c>
    </row>
    <row r="81" spans="1:3" ht="48" customHeight="1">
      <c r="A81" s="147" t="s">
        <v>188</v>
      </c>
      <c r="B81" s="148" t="s">
        <v>790</v>
      </c>
      <c r="C81" s="151" t="s">
        <v>791</v>
      </c>
    </row>
    <row r="82" spans="1:3" ht="27.75" customHeight="1">
      <c r="A82" s="133" t="s">
        <v>194</v>
      </c>
      <c r="B82" s="397" t="s">
        <v>154</v>
      </c>
      <c r="C82" s="397"/>
    </row>
    <row r="83" spans="1:3" ht="42" customHeight="1">
      <c r="A83" s="147" t="s">
        <v>194</v>
      </c>
      <c r="B83" s="148" t="s">
        <v>26</v>
      </c>
      <c r="C83" s="150" t="s">
        <v>27</v>
      </c>
    </row>
    <row r="84" spans="1:3" ht="31.5">
      <c r="A84" s="147" t="s">
        <v>194</v>
      </c>
      <c r="B84" s="148" t="s">
        <v>28</v>
      </c>
      <c r="C84" s="150" t="s">
        <v>155</v>
      </c>
    </row>
    <row r="85" spans="1:3" ht="48.75" customHeight="1">
      <c r="A85" s="147" t="s">
        <v>194</v>
      </c>
      <c r="B85" s="148" t="s">
        <v>30</v>
      </c>
      <c r="C85" s="151" t="s">
        <v>17</v>
      </c>
    </row>
    <row r="86" spans="1:3" ht="69.75" customHeight="1">
      <c r="A86" s="147" t="s">
        <v>194</v>
      </c>
      <c r="B86" s="148" t="s">
        <v>156</v>
      </c>
      <c r="C86" s="151" t="s">
        <v>157</v>
      </c>
    </row>
    <row r="87" spans="1:3" ht="54.75" customHeight="1">
      <c r="A87" s="147" t="s">
        <v>194</v>
      </c>
      <c r="B87" s="148" t="s">
        <v>493</v>
      </c>
      <c r="C87" s="151" t="s">
        <v>494</v>
      </c>
    </row>
    <row r="88" spans="1:3" ht="80.25" customHeight="1">
      <c r="A88" s="147" t="s">
        <v>194</v>
      </c>
      <c r="B88" s="148" t="s">
        <v>238</v>
      </c>
      <c r="C88" s="151" t="s">
        <v>712</v>
      </c>
    </row>
    <row r="89" spans="1:3" ht="36" customHeight="1">
      <c r="A89" s="147" t="s">
        <v>194</v>
      </c>
      <c r="B89" s="148" t="s">
        <v>261</v>
      </c>
      <c r="C89" s="151" t="s">
        <v>262</v>
      </c>
    </row>
    <row r="90" spans="1:3" ht="27" customHeight="1">
      <c r="A90" s="147" t="s">
        <v>194</v>
      </c>
      <c r="B90" s="148" t="s">
        <v>263</v>
      </c>
      <c r="C90" s="151" t="s">
        <v>264</v>
      </c>
    </row>
    <row r="91" spans="1:3" ht="42.75" customHeight="1">
      <c r="A91" s="133" t="s">
        <v>344</v>
      </c>
      <c r="B91" s="397" t="s">
        <v>158</v>
      </c>
      <c r="C91" s="419"/>
    </row>
    <row r="92" spans="1:3" ht="42" customHeight="1">
      <c r="A92" s="147" t="s">
        <v>344</v>
      </c>
      <c r="B92" s="148" t="s">
        <v>159</v>
      </c>
      <c r="C92" s="151" t="s">
        <v>160</v>
      </c>
    </row>
    <row r="93" spans="1:3" ht="66" customHeight="1">
      <c r="A93" s="147" t="s">
        <v>344</v>
      </c>
      <c r="B93" s="148" t="s">
        <v>161</v>
      </c>
      <c r="C93" s="151" t="s">
        <v>162</v>
      </c>
    </row>
    <row r="94" spans="1:3" ht="88.5" customHeight="1">
      <c r="A94" s="152" t="s">
        <v>344</v>
      </c>
      <c r="B94" s="152" t="s">
        <v>163</v>
      </c>
      <c r="C94" s="153" t="s">
        <v>313</v>
      </c>
    </row>
    <row r="95" spans="1:3" ht="90" customHeight="1">
      <c r="A95" s="147" t="s">
        <v>344</v>
      </c>
      <c r="B95" s="148" t="s">
        <v>164</v>
      </c>
      <c r="C95" s="153" t="s">
        <v>792</v>
      </c>
    </row>
    <row r="96" spans="1:3" ht="80.25" customHeight="1">
      <c r="A96" s="147" t="s">
        <v>344</v>
      </c>
      <c r="B96" s="148" t="s">
        <v>165</v>
      </c>
      <c r="C96" s="151" t="s">
        <v>451</v>
      </c>
    </row>
    <row r="97" spans="1:3" ht="60.75" customHeight="1">
      <c r="A97" s="147" t="s">
        <v>344</v>
      </c>
      <c r="B97" s="148" t="s">
        <v>452</v>
      </c>
      <c r="C97" s="151" t="s">
        <v>314</v>
      </c>
    </row>
    <row r="98" spans="1:3" ht="96" customHeight="1">
      <c r="A98" s="147" t="s">
        <v>344</v>
      </c>
      <c r="B98" s="148" t="s">
        <v>453</v>
      </c>
      <c r="C98" s="151" t="s">
        <v>454</v>
      </c>
    </row>
    <row r="99" spans="1:3" ht="33.75" customHeight="1">
      <c r="A99" s="147" t="s">
        <v>344</v>
      </c>
      <c r="B99" s="148" t="s">
        <v>28</v>
      </c>
      <c r="C99" s="150" t="s">
        <v>155</v>
      </c>
    </row>
    <row r="100" spans="1:3" ht="36.75" customHeight="1">
      <c r="A100" s="147" t="s">
        <v>344</v>
      </c>
      <c r="B100" s="148" t="s">
        <v>455</v>
      </c>
      <c r="C100" s="151" t="s">
        <v>456</v>
      </c>
    </row>
    <row r="101" spans="1:3" ht="100.5" customHeight="1">
      <c r="A101" s="147" t="s">
        <v>344</v>
      </c>
      <c r="B101" s="148" t="s">
        <v>457</v>
      </c>
      <c r="C101" s="151" t="s">
        <v>458</v>
      </c>
    </row>
    <row r="102" spans="1:3" ht="99" customHeight="1">
      <c r="A102" s="147" t="s">
        <v>344</v>
      </c>
      <c r="B102" s="148" t="s">
        <v>459</v>
      </c>
      <c r="C102" s="151" t="s">
        <v>460</v>
      </c>
    </row>
    <row r="103" spans="1:3" ht="113.25" customHeight="1">
      <c r="A103" s="147" t="s">
        <v>344</v>
      </c>
      <c r="B103" s="148" t="s">
        <v>461</v>
      </c>
      <c r="C103" s="151" t="s">
        <v>793</v>
      </c>
    </row>
    <row r="104" spans="1:3" ht="114" customHeight="1">
      <c r="A104" s="147" t="s">
        <v>344</v>
      </c>
      <c r="B104" s="148" t="s">
        <v>462</v>
      </c>
      <c r="C104" s="151" t="s">
        <v>198</v>
      </c>
    </row>
    <row r="105" spans="1:3" ht="66.75" customHeight="1">
      <c r="A105" s="147" t="s">
        <v>344</v>
      </c>
      <c r="B105" s="148" t="s">
        <v>199</v>
      </c>
      <c r="C105" s="151" t="s">
        <v>200</v>
      </c>
    </row>
    <row r="106" spans="1:3" ht="66.75" customHeight="1">
      <c r="A106" s="147" t="s">
        <v>344</v>
      </c>
      <c r="B106" s="148" t="s">
        <v>201</v>
      </c>
      <c r="C106" s="151" t="s">
        <v>202</v>
      </c>
    </row>
    <row r="107" spans="1:3" ht="41.25" customHeight="1">
      <c r="A107" s="147" t="s">
        <v>344</v>
      </c>
      <c r="B107" s="148" t="s">
        <v>203</v>
      </c>
      <c r="C107" s="151" t="s">
        <v>204</v>
      </c>
    </row>
    <row r="108" spans="1:3" ht="55.5" customHeight="1">
      <c r="A108" s="147" t="s">
        <v>344</v>
      </c>
      <c r="B108" s="148" t="s">
        <v>205</v>
      </c>
      <c r="C108" s="151" t="s">
        <v>206</v>
      </c>
    </row>
    <row r="109" spans="1:3" ht="52.5" customHeight="1">
      <c r="A109" s="147" t="s">
        <v>344</v>
      </c>
      <c r="B109" s="148" t="s">
        <v>207</v>
      </c>
      <c r="C109" s="151" t="s">
        <v>208</v>
      </c>
    </row>
    <row r="110" spans="1:3" ht="78.75" customHeight="1">
      <c r="A110" s="147" t="s">
        <v>344</v>
      </c>
      <c r="B110" s="148" t="s">
        <v>238</v>
      </c>
      <c r="C110" s="151" t="s">
        <v>712</v>
      </c>
    </row>
    <row r="111" spans="1:3" ht="53.25" customHeight="1">
      <c r="A111" s="154" t="s">
        <v>344</v>
      </c>
      <c r="B111" s="148" t="s">
        <v>30</v>
      </c>
      <c r="C111" s="151" t="s">
        <v>17</v>
      </c>
    </row>
    <row r="112" spans="1:3" ht="37.5" customHeight="1">
      <c r="A112" s="147" t="s">
        <v>344</v>
      </c>
      <c r="B112" s="148" t="s">
        <v>261</v>
      </c>
      <c r="C112" s="151" t="s">
        <v>262</v>
      </c>
    </row>
    <row r="113" spans="1:3" ht="27" customHeight="1">
      <c r="A113" s="147" t="s">
        <v>344</v>
      </c>
      <c r="B113" s="148" t="s">
        <v>263</v>
      </c>
      <c r="C113" s="151" t="s">
        <v>264</v>
      </c>
    </row>
    <row r="114" spans="1:3" ht="12.75">
      <c r="A114" s="414" t="s">
        <v>209</v>
      </c>
      <c r="B114" s="414"/>
      <c r="C114" s="414"/>
    </row>
    <row r="115" spans="1:3" ht="12.75">
      <c r="A115" s="415"/>
      <c r="B115" s="415"/>
      <c r="C115" s="415"/>
    </row>
    <row r="116" spans="1:3" ht="12.75">
      <c r="A116" s="415"/>
      <c r="B116" s="415"/>
      <c r="C116" s="415"/>
    </row>
  </sheetData>
  <sheetProtection/>
  <mergeCells count="23">
    <mergeCell ref="B51:C51"/>
    <mergeCell ref="B53:C53"/>
    <mergeCell ref="A114:C116"/>
    <mergeCell ref="A55:C55"/>
    <mergeCell ref="B56:C56"/>
    <mergeCell ref="B82:C82"/>
    <mergeCell ref="B91:C91"/>
    <mergeCell ref="B22:C22"/>
    <mergeCell ref="B19:C19"/>
    <mergeCell ref="B26:C26"/>
    <mergeCell ref="B28:C28"/>
    <mergeCell ref="B45:C45"/>
    <mergeCell ref="B48:C48"/>
    <mergeCell ref="A9:D9"/>
    <mergeCell ref="A10:D10"/>
    <mergeCell ref="B24:C24"/>
    <mergeCell ref="B3:C3"/>
    <mergeCell ref="B4:C4"/>
    <mergeCell ref="A11:C11"/>
    <mergeCell ref="B13:B14"/>
    <mergeCell ref="C13:C14"/>
    <mergeCell ref="A15:C15"/>
    <mergeCell ref="B16:C16"/>
  </mergeCells>
  <printOptions/>
  <pageMargins left="0.62" right="0.46" top="0.76" bottom="0.42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G313"/>
  <sheetViews>
    <sheetView view="pageBreakPreview" zoomScaleSheetLayoutView="100" zoomScalePageLayoutView="0" workbookViewId="0" topLeftCell="A295">
      <selection activeCell="G74" sqref="G74"/>
    </sheetView>
  </sheetViews>
  <sheetFormatPr defaultColWidth="9.00390625" defaultRowHeight="12.75"/>
  <cols>
    <col min="1" max="1" width="4.125" style="240" customWidth="1"/>
    <col min="2" max="2" width="60.125" style="240" customWidth="1"/>
    <col min="3" max="3" width="11.875" style="240" customWidth="1"/>
    <col min="4" max="4" width="10.875" style="240" customWidth="1"/>
    <col min="5" max="5" width="13.375" style="240" customWidth="1"/>
    <col min="6" max="6" width="10.875" style="240" customWidth="1"/>
    <col min="7" max="7" width="13.125" style="240" customWidth="1"/>
    <col min="8" max="16384" width="9.125" style="240" customWidth="1"/>
  </cols>
  <sheetData>
    <row r="1" spans="1:7" ht="15">
      <c r="A1" s="295"/>
      <c r="B1" s="309"/>
      <c r="C1" s="437" t="s">
        <v>422</v>
      </c>
      <c r="D1" s="440"/>
      <c r="E1" s="440"/>
      <c r="F1" s="440"/>
      <c r="G1" s="440"/>
    </row>
    <row r="2" spans="1:7" ht="15">
      <c r="A2" s="295"/>
      <c r="B2" s="309"/>
      <c r="C2" s="437" t="s">
        <v>78</v>
      </c>
      <c r="D2" s="440"/>
      <c r="E2" s="440"/>
      <c r="F2" s="440"/>
      <c r="G2" s="440"/>
    </row>
    <row r="3" spans="1:7" ht="15">
      <c r="A3" s="295"/>
      <c r="B3" s="437" t="s">
        <v>77</v>
      </c>
      <c r="C3" s="439"/>
      <c r="D3" s="440"/>
      <c r="E3" s="440"/>
      <c r="F3" s="440"/>
      <c r="G3" s="440"/>
    </row>
    <row r="4" spans="1:7" ht="15">
      <c r="A4" s="295"/>
      <c r="B4" s="437" t="s">
        <v>727</v>
      </c>
      <c r="C4" s="437"/>
      <c r="D4" s="440"/>
      <c r="E4" s="440"/>
      <c r="F4" s="440"/>
      <c r="G4" s="440"/>
    </row>
    <row r="5" spans="1:7" ht="15">
      <c r="A5" s="295"/>
      <c r="B5" s="437" t="s">
        <v>794</v>
      </c>
      <c r="C5" s="437"/>
      <c r="D5" s="440"/>
      <c r="E5" s="440"/>
      <c r="F5" s="440"/>
      <c r="G5" s="440"/>
    </row>
    <row r="6" spans="1:7" ht="15">
      <c r="A6" s="295"/>
      <c r="B6" s="437" t="s">
        <v>799</v>
      </c>
      <c r="C6" s="437"/>
      <c r="D6" s="440"/>
      <c r="E6" s="440"/>
      <c r="F6" s="440"/>
      <c r="G6" s="440"/>
    </row>
    <row r="7" spans="1:7" ht="15">
      <c r="A7" s="295"/>
      <c r="B7" s="373"/>
      <c r="C7" s="373"/>
      <c r="D7" s="374"/>
      <c r="E7" s="374"/>
      <c r="F7" s="374"/>
      <c r="G7" s="374"/>
    </row>
    <row r="8" spans="1:7" ht="74.25" customHeight="1">
      <c r="A8" s="345"/>
      <c r="B8" s="452" t="s">
        <v>865</v>
      </c>
      <c r="C8" s="452"/>
      <c r="D8" s="452"/>
      <c r="E8" s="452"/>
      <c r="F8" s="452"/>
      <c r="G8" s="452"/>
    </row>
    <row r="9" spans="1:7" ht="36" customHeight="1">
      <c r="A9" s="346"/>
      <c r="B9" s="452"/>
      <c r="C9" s="452"/>
      <c r="D9" s="452"/>
      <c r="E9" s="452"/>
      <c r="F9" s="452"/>
      <c r="G9" s="325" t="s">
        <v>319</v>
      </c>
    </row>
    <row r="10" spans="1:7" ht="12.75">
      <c r="A10" s="453" t="s">
        <v>180</v>
      </c>
      <c r="B10" s="455" t="s">
        <v>181</v>
      </c>
      <c r="C10" s="457" t="s">
        <v>423</v>
      </c>
      <c r="D10" s="457" t="s">
        <v>424</v>
      </c>
      <c r="E10" s="457" t="s">
        <v>184</v>
      </c>
      <c r="F10" s="457" t="s">
        <v>185</v>
      </c>
      <c r="G10" s="450" t="s">
        <v>395</v>
      </c>
    </row>
    <row r="11" spans="1:7" ht="17.25" customHeight="1">
      <c r="A11" s="454"/>
      <c r="B11" s="456"/>
      <c r="C11" s="458"/>
      <c r="D11" s="458"/>
      <c r="E11" s="458"/>
      <c r="F11" s="458"/>
      <c r="G11" s="451"/>
    </row>
    <row r="12" spans="1:7" ht="12.75">
      <c r="A12" s="242" t="s">
        <v>127</v>
      </c>
      <c r="B12" s="243">
        <v>2</v>
      </c>
      <c r="C12" s="244" t="s">
        <v>128</v>
      </c>
      <c r="D12" s="244" t="s">
        <v>358</v>
      </c>
      <c r="E12" s="244" t="s">
        <v>129</v>
      </c>
      <c r="F12" s="244" t="s">
        <v>130</v>
      </c>
      <c r="G12" s="245">
        <v>7</v>
      </c>
    </row>
    <row r="13" spans="1:7" ht="15.75">
      <c r="A13" s="347" t="s">
        <v>186</v>
      </c>
      <c r="B13" s="348" t="s">
        <v>434</v>
      </c>
      <c r="C13" s="248" t="s">
        <v>359</v>
      </c>
      <c r="D13" s="248"/>
      <c r="E13" s="248"/>
      <c r="F13" s="248"/>
      <c r="G13" s="249">
        <f>G14+G18+G24+G49+G55+G59</f>
        <v>93227.2457</v>
      </c>
    </row>
    <row r="14" spans="1:7" ht="33" customHeight="1">
      <c r="A14" s="246"/>
      <c r="B14" s="349" t="s">
        <v>287</v>
      </c>
      <c r="C14" s="248" t="s">
        <v>359</v>
      </c>
      <c r="D14" s="248" t="s">
        <v>360</v>
      </c>
      <c r="E14" s="248"/>
      <c r="F14" s="248"/>
      <c r="G14" s="249">
        <f>G15</f>
        <v>3851.62107</v>
      </c>
    </row>
    <row r="15" spans="1:7" ht="19.5" customHeight="1">
      <c r="A15" s="246"/>
      <c r="B15" s="262" t="s">
        <v>384</v>
      </c>
      <c r="C15" s="252" t="s">
        <v>359</v>
      </c>
      <c r="D15" s="252" t="s">
        <v>360</v>
      </c>
      <c r="E15" s="252" t="s">
        <v>516</v>
      </c>
      <c r="F15" s="252"/>
      <c r="G15" s="253">
        <f>G16</f>
        <v>3851.62107</v>
      </c>
    </row>
    <row r="16" spans="1:7" ht="20.25" customHeight="1">
      <c r="A16" s="246"/>
      <c r="B16" s="261" t="s">
        <v>586</v>
      </c>
      <c r="C16" s="252" t="s">
        <v>359</v>
      </c>
      <c r="D16" s="252" t="s">
        <v>360</v>
      </c>
      <c r="E16" s="252" t="s">
        <v>517</v>
      </c>
      <c r="F16" s="252"/>
      <c r="G16" s="253">
        <f>G17</f>
        <v>3851.62107</v>
      </c>
    </row>
    <row r="17" spans="1:7" ht="53.25" customHeight="1">
      <c r="A17" s="246"/>
      <c r="B17" s="261" t="s">
        <v>426</v>
      </c>
      <c r="C17" s="252" t="s">
        <v>359</v>
      </c>
      <c r="D17" s="252" t="s">
        <v>360</v>
      </c>
      <c r="E17" s="252" t="s">
        <v>517</v>
      </c>
      <c r="F17" s="252" t="s">
        <v>429</v>
      </c>
      <c r="G17" s="253">
        <v>3851.62107</v>
      </c>
    </row>
    <row r="18" spans="1:7" ht="42.75" customHeight="1">
      <c r="A18" s="246"/>
      <c r="B18" s="350" t="s">
        <v>341</v>
      </c>
      <c r="C18" s="248" t="s">
        <v>359</v>
      </c>
      <c r="D18" s="248" t="s">
        <v>361</v>
      </c>
      <c r="E18" s="248"/>
      <c r="F18" s="248"/>
      <c r="G18" s="249">
        <f>G19</f>
        <v>2396.2128700000003</v>
      </c>
    </row>
    <row r="19" spans="1:7" ht="15.75" customHeight="1">
      <c r="A19" s="246"/>
      <c r="B19" s="351" t="s">
        <v>384</v>
      </c>
      <c r="C19" s="252" t="s">
        <v>359</v>
      </c>
      <c r="D19" s="252" t="s">
        <v>361</v>
      </c>
      <c r="E19" s="252" t="s">
        <v>516</v>
      </c>
      <c r="F19" s="252"/>
      <c r="G19" s="253">
        <f>G20</f>
        <v>2396.2128700000003</v>
      </c>
    </row>
    <row r="20" spans="1:7" ht="54" customHeight="1">
      <c r="A20" s="246"/>
      <c r="B20" s="352" t="s">
        <v>567</v>
      </c>
      <c r="C20" s="252" t="s">
        <v>359</v>
      </c>
      <c r="D20" s="252" t="s">
        <v>361</v>
      </c>
      <c r="E20" s="252" t="s">
        <v>498</v>
      </c>
      <c r="F20" s="252"/>
      <c r="G20" s="253">
        <f>G21+G22+G23</f>
        <v>2396.2128700000003</v>
      </c>
    </row>
    <row r="21" spans="1:7" ht="55.5" customHeight="1">
      <c r="A21" s="246"/>
      <c r="B21" s="261" t="s">
        <v>426</v>
      </c>
      <c r="C21" s="252" t="s">
        <v>359</v>
      </c>
      <c r="D21" s="252" t="s">
        <v>361</v>
      </c>
      <c r="E21" s="252" t="s">
        <v>498</v>
      </c>
      <c r="F21" s="252" t="s">
        <v>429</v>
      </c>
      <c r="G21" s="253">
        <v>1889.21287</v>
      </c>
    </row>
    <row r="22" spans="1:7" ht="27" customHeight="1">
      <c r="A22" s="246"/>
      <c r="B22" s="261" t="s">
        <v>427</v>
      </c>
      <c r="C22" s="252" t="s">
        <v>359</v>
      </c>
      <c r="D22" s="252" t="s">
        <v>361</v>
      </c>
      <c r="E22" s="252" t="s">
        <v>498</v>
      </c>
      <c r="F22" s="252" t="s">
        <v>430</v>
      </c>
      <c r="G22" s="253">
        <v>505</v>
      </c>
    </row>
    <row r="23" spans="1:7" ht="18.75" customHeight="1">
      <c r="A23" s="246"/>
      <c r="B23" s="261" t="s">
        <v>428</v>
      </c>
      <c r="C23" s="252" t="s">
        <v>359</v>
      </c>
      <c r="D23" s="252" t="s">
        <v>361</v>
      </c>
      <c r="E23" s="252" t="s">
        <v>498</v>
      </c>
      <c r="F23" s="252" t="s">
        <v>431</v>
      </c>
      <c r="G23" s="253">
        <v>2</v>
      </c>
    </row>
    <row r="24" spans="1:7" ht="43.5" customHeight="1">
      <c r="A24" s="246"/>
      <c r="B24" s="349" t="s">
        <v>196</v>
      </c>
      <c r="C24" s="248" t="s">
        <v>359</v>
      </c>
      <c r="D24" s="248" t="s">
        <v>362</v>
      </c>
      <c r="E24" s="248"/>
      <c r="F24" s="248"/>
      <c r="G24" s="249">
        <f>G25+G32+G37</f>
        <v>30874.285</v>
      </c>
    </row>
    <row r="25" spans="1:7" ht="15.75" customHeight="1">
      <c r="A25" s="246"/>
      <c r="B25" s="262" t="s">
        <v>384</v>
      </c>
      <c r="C25" s="252" t="s">
        <v>359</v>
      </c>
      <c r="D25" s="252" t="s">
        <v>362</v>
      </c>
      <c r="E25" s="252" t="s">
        <v>657</v>
      </c>
      <c r="F25" s="252"/>
      <c r="G25" s="253">
        <f>G26+G29</f>
        <v>21945.119</v>
      </c>
    </row>
    <row r="26" spans="1:7" ht="52.5" customHeight="1">
      <c r="A26" s="246"/>
      <c r="B26" s="353" t="s">
        <v>567</v>
      </c>
      <c r="C26" s="252" t="s">
        <v>359</v>
      </c>
      <c r="D26" s="252" t="s">
        <v>362</v>
      </c>
      <c r="E26" s="252" t="s">
        <v>498</v>
      </c>
      <c r="F26" s="252"/>
      <c r="G26" s="253">
        <f>G27+G28</f>
        <v>20831.119</v>
      </c>
    </row>
    <row r="27" spans="1:7" ht="52.5" customHeight="1">
      <c r="A27" s="246"/>
      <c r="B27" s="261" t="s">
        <v>426</v>
      </c>
      <c r="C27" s="252" t="s">
        <v>359</v>
      </c>
      <c r="D27" s="252" t="s">
        <v>362</v>
      </c>
      <c r="E27" s="252" t="s">
        <v>498</v>
      </c>
      <c r="F27" s="252" t="s">
        <v>429</v>
      </c>
      <c r="G27" s="253">
        <v>17907.119</v>
      </c>
    </row>
    <row r="28" spans="1:7" ht="28.5" customHeight="1">
      <c r="A28" s="246"/>
      <c r="B28" s="261" t="s">
        <v>427</v>
      </c>
      <c r="C28" s="252" t="s">
        <v>359</v>
      </c>
      <c r="D28" s="252" t="s">
        <v>362</v>
      </c>
      <c r="E28" s="252" t="s">
        <v>498</v>
      </c>
      <c r="F28" s="252" t="s">
        <v>430</v>
      </c>
      <c r="G28" s="253">
        <v>2924</v>
      </c>
    </row>
    <row r="29" spans="1:7" ht="55.5" customHeight="1">
      <c r="A29" s="246"/>
      <c r="B29" s="271" t="s">
        <v>658</v>
      </c>
      <c r="C29" s="252" t="s">
        <v>359</v>
      </c>
      <c r="D29" s="252" t="s">
        <v>362</v>
      </c>
      <c r="E29" s="252" t="s">
        <v>518</v>
      </c>
      <c r="F29" s="252"/>
      <c r="G29" s="253">
        <f>G30+G31</f>
        <v>1114</v>
      </c>
    </row>
    <row r="30" spans="1:7" ht="55.5" customHeight="1">
      <c r="A30" s="246"/>
      <c r="B30" s="261" t="s">
        <v>426</v>
      </c>
      <c r="C30" s="252" t="s">
        <v>359</v>
      </c>
      <c r="D30" s="252" t="s">
        <v>362</v>
      </c>
      <c r="E30" s="252" t="s">
        <v>518</v>
      </c>
      <c r="F30" s="252" t="s">
        <v>429</v>
      </c>
      <c r="G30" s="253">
        <v>795.9</v>
      </c>
    </row>
    <row r="31" spans="1:7" ht="27" customHeight="1">
      <c r="A31" s="246"/>
      <c r="B31" s="261" t="s">
        <v>427</v>
      </c>
      <c r="C31" s="252" t="s">
        <v>359</v>
      </c>
      <c r="D31" s="252" t="s">
        <v>362</v>
      </c>
      <c r="E31" s="252" t="s">
        <v>518</v>
      </c>
      <c r="F31" s="252" t="s">
        <v>430</v>
      </c>
      <c r="G31" s="253">
        <v>318.1</v>
      </c>
    </row>
    <row r="32" spans="1:7" ht="40.5" customHeight="1">
      <c r="A32" s="246"/>
      <c r="B32" s="269" t="s">
        <v>873</v>
      </c>
      <c r="C32" s="252" t="s">
        <v>359</v>
      </c>
      <c r="D32" s="252" t="s">
        <v>362</v>
      </c>
      <c r="E32" s="252" t="s">
        <v>684</v>
      </c>
      <c r="F32" s="252"/>
      <c r="G32" s="253">
        <f>G35</f>
        <v>6048.166</v>
      </c>
    </row>
    <row r="33" spans="1:7" ht="20.25" customHeight="1">
      <c r="A33" s="246"/>
      <c r="B33" s="270" t="s">
        <v>366</v>
      </c>
      <c r="C33" s="252" t="s">
        <v>359</v>
      </c>
      <c r="D33" s="252" t="s">
        <v>362</v>
      </c>
      <c r="E33" s="252" t="s">
        <v>626</v>
      </c>
      <c r="F33" s="252"/>
      <c r="G33" s="253">
        <f>G34</f>
        <v>6048.166</v>
      </c>
    </row>
    <row r="34" spans="1:7" ht="16.5" customHeight="1">
      <c r="A34" s="246"/>
      <c r="B34" s="270" t="s">
        <v>654</v>
      </c>
      <c r="C34" s="252" t="s">
        <v>359</v>
      </c>
      <c r="D34" s="252" t="s">
        <v>362</v>
      </c>
      <c r="E34" s="252" t="s">
        <v>626</v>
      </c>
      <c r="F34" s="252"/>
      <c r="G34" s="253">
        <f>G35</f>
        <v>6048.166</v>
      </c>
    </row>
    <row r="35" spans="1:7" ht="52.5" customHeight="1">
      <c r="A35" s="246"/>
      <c r="B35" s="270" t="s">
        <v>567</v>
      </c>
      <c r="C35" s="252" t="s">
        <v>359</v>
      </c>
      <c r="D35" s="252" t="s">
        <v>362</v>
      </c>
      <c r="E35" s="252" t="s">
        <v>655</v>
      </c>
      <c r="F35" s="252"/>
      <c r="G35" s="253">
        <f>G36</f>
        <v>6048.166</v>
      </c>
    </row>
    <row r="36" spans="1:7" ht="54.75" customHeight="1">
      <c r="A36" s="246"/>
      <c r="B36" s="254" t="s">
        <v>426</v>
      </c>
      <c r="C36" s="252" t="s">
        <v>359</v>
      </c>
      <c r="D36" s="252" t="s">
        <v>362</v>
      </c>
      <c r="E36" s="252" t="s">
        <v>655</v>
      </c>
      <c r="F36" s="252" t="s">
        <v>429</v>
      </c>
      <c r="G36" s="253">
        <v>6048.166</v>
      </c>
    </row>
    <row r="37" spans="1:7" ht="29.25" customHeight="1">
      <c r="A37" s="246"/>
      <c r="B37" s="261" t="s">
        <v>631</v>
      </c>
      <c r="C37" s="252" t="s">
        <v>359</v>
      </c>
      <c r="D37" s="252" t="s">
        <v>362</v>
      </c>
      <c r="E37" s="252" t="s">
        <v>512</v>
      </c>
      <c r="F37" s="252"/>
      <c r="G37" s="253">
        <f>G38+G42</f>
        <v>2881</v>
      </c>
    </row>
    <row r="38" spans="1:7" ht="18" customHeight="1">
      <c r="A38" s="246"/>
      <c r="B38" s="261" t="s">
        <v>589</v>
      </c>
      <c r="C38" s="252" t="s">
        <v>359</v>
      </c>
      <c r="D38" s="252" t="s">
        <v>362</v>
      </c>
      <c r="E38" s="252" t="s">
        <v>590</v>
      </c>
      <c r="F38" s="252"/>
      <c r="G38" s="253">
        <f>G39</f>
        <v>955</v>
      </c>
    </row>
    <row r="39" spans="1:7" ht="34.5" customHeight="1">
      <c r="A39" s="246"/>
      <c r="B39" s="262" t="s">
        <v>591</v>
      </c>
      <c r="C39" s="252" t="s">
        <v>359</v>
      </c>
      <c r="D39" s="252" t="s">
        <v>362</v>
      </c>
      <c r="E39" s="252" t="s">
        <v>661</v>
      </c>
      <c r="F39" s="252"/>
      <c r="G39" s="253">
        <f>G40+G41</f>
        <v>955</v>
      </c>
    </row>
    <row r="40" spans="1:7" ht="53.25" customHeight="1">
      <c r="A40" s="246"/>
      <c r="B40" s="261" t="s">
        <v>426</v>
      </c>
      <c r="C40" s="252" t="s">
        <v>359</v>
      </c>
      <c r="D40" s="252" t="s">
        <v>362</v>
      </c>
      <c r="E40" s="252" t="s">
        <v>519</v>
      </c>
      <c r="F40" s="252" t="s">
        <v>429</v>
      </c>
      <c r="G40" s="253">
        <f>' пр 8 '!G37</f>
        <v>886</v>
      </c>
    </row>
    <row r="41" spans="1:7" ht="27" customHeight="1">
      <c r="A41" s="246"/>
      <c r="B41" s="261" t="s">
        <v>427</v>
      </c>
      <c r="C41" s="252" t="s">
        <v>359</v>
      </c>
      <c r="D41" s="252" t="s">
        <v>362</v>
      </c>
      <c r="E41" s="252" t="s">
        <v>519</v>
      </c>
      <c r="F41" s="252" t="s">
        <v>430</v>
      </c>
      <c r="G41" s="253">
        <f>' пр 8 '!G38</f>
        <v>69</v>
      </c>
    </row>
    <row r="42" spans="1:7" ht="18" customHeight="1">
      <c r="A42" s="246"/>
      <c r="B42" s="261" t="s">
        <v>584</v>
      </c>
      <c r="C42" s="252" t="s">
        <v>359</v>
      </c>
      <c r="D42" s="252" t="s">
        <v>362</v>
      </c>
      <c r="E42" s="252" t="s">
        <v>513</v>
      </c>
      <c r="F42" s="252"/>
      <c r="G42" s="253">
        <f>G43+G46</f>
        <v>1926</v>
      </c>
    </row>
    <row r="43" spans="1:7" ht="52.5" customHeight="1">
      <c r="A43" s="246"/>
      <c r="B43" s="261" t="s">
        <v>592</v>
      </c>
      <c r="C43" s="252" t="s">
        <v>359</v>
      </c>
      <c r="D43" s="252" t="s">
        <v>362</v>
      </c>
      <c r="E43" s="252" t="s">
        <v>520</v>
      </c>
      <c r="F43" s="252"/>
      <c r="G43" s="253">
        <f>G44+G45</f>
        <v>1448</v>
      </c>
    </row>
    <row r="44" spans="1:7" ht="54" customHeight="1">
      <c r="A44" s="246"/>
      <c r="B44" s="261" t="s">
        <v>426</v>
      </c>
      <c r="C44" s="252" t="s">
        <v>359</v>
      </c>
      <c r="D44" s="252" t="s">
        <v>362</v>
      </c>
      <c r="E44" s="252" t="s">
        <v>520</v>
      </c>
      <c r="F44" s="252" t="s">
        <v>429</v>
      </c>
      <c r="G44" s="253">
        <v>796</v>
      </c>
    </row>
    <row r="45" spans="1:7" ht="27" customHeight="1">
      <c r="A45" s="246"/>
      <c r="B45" s="261" t="s">
        <v>427</v>
      </c>
      <c r="C45" s="252" t="s">
        <v>359</v>
      </c>
      <c r="D45" s="252" t="s">
        <v>362</v>
      </c>
      <c r="E45" s="252" t="s">
        <v>520</v>
      </c>
      <c r="F45" s="252" t="s">
        <v>430</v>
      </c>
      <c r="G45" s="253">
        <v>652</v>
      </c>
    </row>
    <row r="46" spans="1:7" ht="56.25" customHeight="1">
      <c r="A46" s="246"/>
      <c r="B46" s="261" t="s">
        <v>593</v>
      </c>
      <c r="C46" s="252" t="s">
        <v>359</v>
      </c>
      <c r="D46" s="252" t="s">
        <v>362</v>
      </c>
      <c r="E46" s="252" t="s">
        <v>521</v>
      </c>
      <c r="F46" s="252"/>
      <c r="G46" s="253">
        <f>G47+G48</f>
        <v>478</v>
      </c>
    </row>
    <row r="47" spans="1:7" ht="53.25" customHeight="1">
      <c r="A47" s="246"/>
      <c r="B47" s="261" t="s">
        <v>426</v>
      </c>
      <c r="C47" s="252" t="s">
        <v>359</v>
      </c>
      <c r="D47" s="252" t="s">
        <v>362</v>
      </c>
      <c r="E47" s="252" t="s">
        <v>521</v>
      </c>
      <c r="F47" s="252" t="s">
        <v>429</v>
      </c>
      <c r="G47" s="253">
        <v>398</v>
      </c>
    </row>
    <row r="48" spans="1:7" ht="27" customHeight="1">
      <c r="A48" s="246"/>
      <c r="B48" s="261" t="s">
        <v>427</v>
      </c>
      <c r="C48" s="252" t="s">
        <v>359</v>
      </c>
      <c r="D48" s="252" t="s">
        <v>362</v>
      </c>
      <c r="E48" s="252" t="s">
        <v>521</v>
      </c>
      <c r="F48" s="252" t="s">
        <v>430</v>
      </c>
      <c r="G48" s="253">
        <v>80</v>
      </c>
    </row>
    <row r="49" spans="1:7" ht="29.25" customHeight="1">
      <c r="A49" s="246"/>
      <c r="B49" s="354" t="s">
        <v>190</v>
      </c>
      <c r="C49" s="355" t="s">
        <v>359</v>
      </c>
      <c r="D49" s="355" t="s">
        <v>103</v>
      </c>
      <c r="E49" s="248"/>
      <c r="F49" s="248"/>
      <c r="G49" s="249">
        <f>G51</f>
        <v>13928.54922</v>
      </c>
    </row>
    <row r="50" spans="1:7" ht="16.5" customHeight="1">
      <c r="A50" s="246"/>
      <c r="B50" s="261" t="s">
        <v>384</v>
      </c>
      <c r="C50" s="274" t="s">
        <v>359</v>
      </c>
      <c r="D50" s="274" t="s">
        <v>103</v>
      </c>
      <c r="E50" s="252" t="s">
        <v>532</v>
      </c>
      <c r="F50" s="252"/>
      <c r="G50" s="253">
        <f>G51</f>
        <v>13928.54922</v>
      </c>
    </row>
    <row r="51" spans="1:7" ht="54" customHeight="1">
      <c r="A51" s="246"/>
      <c r="B51" s="262" t="s">
        <v>567</v>
      </c>
      <c r="C51" s="274" t="s">
        <v>359</v>
      </c>
      <c r="D51" s="274" t="s">
        <v>103</v>
      </c>
      <c r="E51" s="252" t="s">
        <v>498</v>
      </c>
      <c r="F51" s="252"/>
      <c r="G51" s="253">
        <f>G52+G53+G54</f>
        <v>13928.54922</v>
      </c>
    </row>
    <row r="52" spans="1:7" ht="54" customHeight="1">
      <c r="A52" s="246"/>
      <c r="B52" s="261" t="s">
        <v>426</v>
      </c>
      <c r="C52" s="274" t="s">
        <v>359</v>
      </c>
      <c r="D52" s="274" t="s">
        <v>103</v>
      </c>
      <c r="E52" s="252" t="s">
        <v>498</v>
      </c>
      <c r="F52" s="252" t="s">
        <v>429</v>
      </c>
      <c r="G52" s="253">
        <f>' пр 8 '!G18+' пр 8 '!G313</f>
        <v>12981.05027</v>
      </c>
    </row>
    <row r="53" spans="1:7" ht="25.5" customHeight="1">
      <c r="A53" s="246"/>
      <c r="B53" s="261" t="s">
        <v>427</v>
      </c>
      <c r="C53" s="274" t="s">
        <v>359</v>
      </c>
      <c r="D53" s="274" t="s">
        <v>103</v>
      </c>
      <c r="E53" s="252" t="s">
        <v>498</v>
      </c>
      <c r="F53" s="252" t="s">
        <v>430</v>
      </c>
      <c r="G53" s="253">
        <f>' пр 8 '!G314+' пр 8 '!G19</f>
        <v>921.4989500000001</v>
      </c>
    </row>
    <row r="54" spans="1:7" ht="15.75" customHeight="1">
      <c r="A54" s="246"/>
      <c r="B54" s="356" t="s">
        <v>428</v>
      </c>
      <c r="C54" s="274" t="s">
        <v>359</v>
      </c>
      <c r="D54" s="274" t="s">
        <v>103</v>
      </c>
      <c r="E54" s="274" t="s">
        <v>498</v>
      </c>
      <c r="F54" s="274" t="s">
        <v>431</v>
      </c>
      <c r="G54" s="344">
        <f>' пр 8 '!G20+' пр 8 '!G315</f>
        <v>26</v>
      </c>
    </row>
    <row r="55" spans="1:7" ht="15.75" customHeight="1">
      <c r="A55" s="246"/>
      <c r="B55" s="350" t="s">
        <v>140</v>
      </c>
      <c r="C55" s="248" t="s">
        <v>359</v>
      </c>
      <c r="D55" s="248" t="s">
        <v>334</v>
      </c>
      <c r="E55" s="248"/>
      <c r="F55" s="248"/>
      <c r="G55" s="249">
        <f>G56</f>
        <v>500</v>
      </c>
    </row>
    <row r="56" spans="1:7" ht="17.25" customHeight="1">
      <c r="A56" s="246"/>
      <c r="B56" s="351" t="s">
        <v>384</v>
      </c>
      <c r="C56" s="252" t="s">
        <v>359</v>
      </c>
      <c r="D56" s="252" t="s">
        <v>334</v>
      </c>
      <c r="E56" s="252" t="s">
        <v>516</v>
      </c>
      <c r="F56" s="252"/>
      <c r="G56" s="253">
        <f>G57</f>
        <v>500</v>
      </c>
    </row>
    <row r="57" spans="1:7" ht="20.25" customHeight="1">
      <c r="A57" s="246"/>
      <c r="B57" s="262" t="s">
        <v>594</v>
      </c>
      <c r="C57" s="252" t="s">
        <v>359</v>
      </c>
      <c r="D57" s="252" t="s">
        <v>334</v>
      </c>
      <c r="E57" s="252" t="s">
        <v>522</v>
      </c>
      <c r="F57" s="252"/>
      <c r="G57" s="253">
        <f>G58</f>
        <v>500</v>
      </c>
    </row>
    <row r="58" spans="1:7" ht="20.25" customHeight="1">
      <c r="A58" s="246"/>
      <c r="B58" s="261" t="s">
        <v>428</v>
      </c>
      <c r="C58" s="252" t="s">
        <v>359</v>
      </c>
      <c r="D58" s="252" t="s">
        <v>334</v>
      </c>
      <c r="E58" s="252" t="s">
        <v>522</v>
      </c>
      <c r="F58" s="252" t="s">
        <v>431</v>
      </c>
      <c r="G58" s="253">
        <f>1000-500</f>
        <v>500</v>
      </c>
    </row>
    <row r="59" spans="1:7" ht="18.75" customHeight="1">
      <c r="A59" s="246"/>
      <c r="B59" s="349" t="s">
        <v>141</v>
      </c>
      <c r="C59" s="248" t="s">
        <v>359</v>
      </c>
      <c r="D59" s="248" t="s">
        <v>290</v>
      </c>
      <c r="E59" s="248"/>
      <c r="F59" s="248"/>
      <c r="G59" s="357">
        <f>G60+G66+G80+G109+G104</f>
        <v>41676.57754</v>
      </c>
    </row>
    <row r="60" spans="1:7" ht="52.5" customHeight="1">
      <c r="A60" s="246"/>
      <c r="B60" s="261" t="s">
        <v>878</v>
      </c>
      <c r="C60" s="252" t="s">
        <v>359</v>
      </c>
      <c r="D60" s="252" t="s">
        <v>290</v>
      </c>
      <c r="E60" s="252" t="s">
        <v>662</v>
      </c>
      <c r="F60" s="252"/>
      <c r="G60" s="260">
        <f>G61+G64</f>
        <v>278.644</v>
      </c>
    </row>
    <row r="61" spans="1:7" ht="39.75" customHeight="1">
      <c r="A61" s="246"/>
      <c r="B61" s="261" t="s">
        <v>523</v>
      </c>
      <c r="C61" s="252" t="s">
        <v>359</v>
      </c>
      <c r="D61" s="252" t="s">
        <v>290</v>
      </c>
      <c r="E61" s="252" t="s">
        <v>663</v>
      </c>
      <c r="F61" s="252"/>
      <c r="G61" s="260">
        <f>G62</f>
        <v>120.544</v>
      </c>
    </row>
    <row r="62" spans="1:7" ht="18" customHeight="1">
      <c r="A62" s="246"/>
      <c r="B62" s="262" t="s">
        <v>428</v>
      </c>
      <c r="C62" s="252" t="s">
        <v>359</v>
      </c>
      <c r="D62" s="252" t="s">
        <v>290</v>
      </c>
      <c r="E62" s="252" t="s">
        <v>663</v>
      </c>
      <c r="F62" s="252" t="s">
        <v>431</v>
      </c>
      <c r="G62" s="260">
        <v>120.544</v>
      </c>
    </row>
    <row r="63" spans="1:7" ht="60" customHeight="1" hidden="1">
      <c r="A63" s="246"/>
      <c r="B63" s="358" t="s">
        <v>176</v>
      </c>
      <c r="C63" s="359"/>
      <c r="D63" s="359"/>
      <c r="E63" s="359"/>
      <c r="F63" s="252"/>
      <c r="G63" s="260"/>
    </row>
    <row r="64" spans="1:7" ht="42" customHeight="1">
      <c r="A64" s="246"/>
      <c r="B64" s="261" t="s">
        <v>525</v>
      </c>
      <c r="C64" s="252" t="s">
        <v>359</v>
      </c>
      <c r="D64" s="252" t="s">
        <v>290</v>
      </c>
      <c r="E64" s="252" t="s">
        <v>664</v>
      </c>
      <c r="F64" s="252"/>
      <c r="G64" s="260">
        <f>G65</f>
        <v>158.1</v>
      </c>
    </row>
    <row r="65" spans="1:7" ht="18" customHeight="1">
      <c r="A65" s="246"/>
      <c r="B65" s="262" t="s">
        <v>428</v>
      </c>
      <c r="C65" s="252" t="s">
        <v>359</v>
      </c>
      <c r="D65" s="252" t="s">
        <v>290</v>
      </c>
      <c r="E65" s="252" t="s">
        <v>664</v>
      </c>
      <c r="F65" s="252" t="s">
        <v>431</v>
      </c>
      <c r="G65" s="260">
        <v>158.1</v>
      </c>
    </row>
    <row r="66" spans="1:7" ht="16.5" customHeight="1">
      <c r="A66" s="246"/>
      <c r="B66" s="262" t="s">
        <v>384</v>
      </c>
      <c r="C66" s="252" t="s">
        <v>359</v>
      </c>
      <c r="D66" s="252" t="s">
        <v>290</v>
      </c>
      <c r="E66" s="252" t="s">
        <v>516</v>
      </c>
      <c r="F66" s="252"/>
      <c r="G66" s="253">
        <f>G67+G69+G73+G76+G78</f>
        <v>27810.15029</v>
      </c>
    </row>
    <row r="67" spans="1:7" ht="39.75" customHeight="1">
      <c r="A67" s="246"/>
      <c r="B67" s="262" t="s">
        <v>597</v>
      </c>
      <c r="C67" s="252" t="s">
        <v>359</v>
      </c>
      <c r="D67" s="252" t="s">
        <v>290</v>
      </c>
      <c r="E67" s="252" t="s">
        <v>527</v>
      </c>
      <c r="F67" s="252"/>
      <c r="G67" s="253">
        <f>G68</f>
        <v>497.98</v>
      </c>
    </row>
    <row r="68" spans="1:7" ht="28.5" customHeight="1">
      <c r="A68" s="246"/>
      <c r="B68" s="261" t="s">
        <v>427</v>
      </c>
      <c r="C68" s="252" t="s">
        <v>359</v>
      </c>
      <c r="D68" s="252" t="s">
        <v>290</v>
      </c>
      <c r="E68" s="252" t="s">
        <v>527</v>
      </c>
      <c r="F68" s="252" t="s">
        <v>430</v>
      </c>
      <c r="G68" s="253">
        <v>497.98</v>
      </c>
    </row>
    <row r="69" spans="1:7" ht="39" customHeight="1">
      <c r="A69" s="246"/>
      <c r="B69" s="269" t="s">
        <v>598</v>
      </c>
      <c r="C69" s="252" t="s">
        <v>359</v>
      </c>
      <c r="D69" s="252" t="s">
        <v>290</v>
      </c>
      <c r="E69" s="252" t="s">
        <v>528</v>
      </c>
      <c r="F69" s="252"/>
      <c r="G69" s="253">
        <f>G70+G71+G72</f>
        <v>10087.455290000002</v>
      </c>
    </row>
    <row r="70" spans="1:7" ht="52.5" customHeight="1">
      <c r="A70" s="246"/>
      <c r="B70" s="261" t="s">
        <v>426</v>
      </c>
      <c r="C70" s="252" t="s">
        <v>359</v>
      </c>
      <c r="D70" s="252" t="s">
        <v>290</v>
      </c>
      <c r="E70" s="252" t="s">
        <v>528</v>
      </c>
      <c r="F70" s="252" t="s">
        <v>429</v>
      </c>
      <c r="G70" s="253">
        <v>4194.042</v>
      </c>
    </row>
    <row r="71" spans="1:7" ht="29.25" customHeight="1">
      <c r="A71" s="246"/>
      <c r="B71" s="261" t="s">
        <v>427</v>
      </c>
      <c r="C71" s="252" t="s">
        <v>359</v>
      </c>
      <c r="D71" s="252" t="s">
        <v>290</v>
      </c>
      <c r="E71" s="252" t="s">
        <v>528</v>
      </c>
      <c r="F71" s="252" t="s">
        <v>430</v>
      </c>
      <c r="G71" s="253">
        <f>5033.41329+500</f>
        <v>5533.41329</v>
      </c>
    </row>
    <row r="72" spans="1:7" ht="16.5" customHeight="1">
      <c r="A72" s="246"/>
      <c r="B72" s="261" t="s">
        <v>428</v>
      </c>
      <c r="C72" s="252" t="s">
        <v>359</v>
      </c>
      <c r="D72" s="252" t="s">
        <v>290</v>
      </c>
      <c r="E72" s="252" t="s">
        <v>528</v>
      </c>
      <c r="F72" s="252" t="s">
        <v>431</v>
      </c>
      <c r="G72" s="253">
        <v>360</v>
      </c>
    </row>
    <row r="73" spans="1:7" ht="42.75" customHeight="1">
      <c r="A73" s="246"/>
      <c r="B73" s="251" t="s">
        <v>810</v>
      </c>
      <c r="C73" s="252" t="s">
        <v>359</v>
      </c>
      <c r="D73" s="252" t="s">
        <v>290</v>
      </c>
      <c r="E73" s="252" t="s">
        <v>809</v>
      </c>
      <c r="F73" s="252"/>
      <c r="G73" s="253">
        <f>G74+G75</f>
        <v>15900.715</v>
      </c>
    </row>
    <row r="74" spans="1:7" ht="52.5" customHeight="1">
      <c r="A74" s="246"/>
      <c r="B74" s="254" t="s">
        <v>426</v>
      </c>
      <c r="C74" s="252" t="s">
        <v>359</v>
      </c>
      <c r="D74" s="252" t="s">
        <v>290</v>
      </c>
      <c r="E74" s="252" t="s">
        <v>809</v>
      </c>
      <c r="F74" s="252" t="s">
        <v>429</v>
      </c>
      <c r="G74" s="253">
        <v>14900.715</v>
      </c>
    </row>
    <row r="75" spans="1:7" ht="25.5">
      <c r="A75" s="246"/>
      <c r="B75" s="254" t="s">
        <v>427</v>
      </c>
      <c r="C75" s="252" t="s">
        <v>359</v>
      </c>
      <c r="D75" s="252" t="s">
        <v>290</v>
      </c>
      <c r="E75" s="252" t="s">
        <v>809</v>
      </c>
      <c r="F75" s="252" t="s">
        <v>430</v>
      </c>
      <c r="G75" s="253">
        <v>1000</v>
      </c>
    </row>
    <row r="76" spans="1:7" ht="51" customHeight="1">
      <c r="A76" s="246"/>
      <c r="B76" s="271" t="s">
        <v>599</v>
      </c>
      <c r="C76" s="252" t="s">
        <v>359</v>
      </c>
      <c r="D76" s="252" t="s">
        <v>290</v>
      </c>
      <c r="E76" s="252" t="s">
        <v>529</v>
      </c>
      <c r="F76" s="252"/>
      <c r="G76" s="253">
        <f>G77</f>
        <v>37.3</v>
      </c>
    </row>
    <row r="77" spans="1:7" ht="26.25" customHeight="1">
      <c r="A77" s="246"/>
      <c r="B77" s="261" t="s">
        <v>427</v>
      </c>
      <c r="C77" s="252" t="s">
        <v>359</v>
      </c>
      <c r="D77" s="252" t="s">
        <v>290</v>
      </c>
      <c r="E77" s="252" t="s">
        <v>529</v>
      </c>
      <c r="F77" s="252" t="s">
        <v>430</v>
      </c>
      <c r="G77" s="253">
        <v>37.3</v>
      </c>
    </row>
    <row r="78" spans="1:7" ht="42.75" customHeight="1">
      <c r="A78" s="246"/>
      <c r="B78" s="271" t="s">
        <v>600</v>
      </c>
      <c r="C78" s="252" t="s">
        <v>359</v>
      </c>
      <c r="D78" s="252" t="s">
        <v>290</v>
      </c>
      <c r="E78" s="252" t="s">
        <v>530</v>
      </c>
      <c r="F78" s="252"/>
      <c r="G78" s="253">
        <f>G79</f>
        <v>1286.7</v>
      </c>
    </row>
    <row r="79" spans="1:7" ht="16.5" customHeight="1">
      <c r="A79" s="246"/>
      <c r="B79" s="261" t="s">
        <v>428</v>
      </c>
      <c r="C79" s="252" t="s">
        <v>359</v>
      </c>
      <c r="D79" s="252" t="s">
        <v>290</v>
      </c>
      <c r="E79" s="252" t="s">
        <v>530</v>
      </c>
      <c r="F79" s="252" t="s">
        <v>431</v>
      </c>
      <c r="G79" s="253">
        <v>1286.7</v>
      </c>
    </row>
    <row r="80" spans="1:7" ht="40.5" customHeight="1">
      <c r="A80" s="246"/>
      <c r="B80" s="360" t="s">
        <v>873</v>
      </c>
      <c r="C80" s="252" t="s">
        <v>359</v>
      </c>
      <c r="D80" s="252" t="s">
        <v>290</v>
      </c>
      <c r="E80" s="252" t="s">
        <v>707</v>
      </c>
      <c r="F80" s="252"/>
      <c r="G80" s="253">
        <f>G81+G86+G89+G92+G95+G98</f>
        <v>8004.608</v>
      </c>
    </row>
    <row r="81" spans="1:7" ht="29.25" customHeight="1">
      <c r="A81" s="246"/>
      <c r="B81" s="361" t="s">
        <v>367</v>
      </c>
      <c r="C81" s="252" t="s">
        <v>359</v>
      </c>
      <c r="D81" s="252" t="s">
        <v>290</v>
      </c>
      <c r="E81" s="252" t="s">
        <v>708</v>
      </c>
      <c r="F81" s="252"/>
      <c r="G81" s="253">
        <f>G82</f>
        <v>600</v>
      </c>
    </row>
    <row r="82" spans="1:7" ht="52.5" customHeight="1">
      <c r="A82" s="246"/>
      <c r="B82" s="271" t="s">
        <v>665</v>
      </c>
      <c r="C82" s="252" t="s">
        <v>359</v>
      </c>
      <c r="D82" s="252" t="s">
        <v>290</v>
      </c>
      <c r="E82" s="252" t="s">
        <v>685</v>
      </c>
      <c r="F82" s="252"/>
      <c r="G82" s="253">
        <f>G83</f>
        <v>600</v>
      </c>
    </row>
    <row r="83" spans="1:7" ht="42" customHeight="1">
      <c r="A83" s="246"/>
      <c r="B83" s="271" t="s">
        <v>597</v>
      </c>
      <c r="C83" s="252" t="s">
        <v>359</v>
      </c>
      <c r="D83" s="252" t="s">
        <v>290</v>
      </c>
      <c r="E83" s="252" t="s">
        <v>686</v>
      </c>
      <c r="F83" s="252"/>
      <c r="G83" s="253">
        <f>G84+G85</f>
        <v>600</v>
      </c>
    </row>
    <row r="84" spans="1:7" ht="28.5" customHeight="1">
      <c r="A84" s="246"/>
      <c r="B84" s="261" t="s">
        <v>427</v>
      </c>
      <c r="C84" s="252" t="s">
        <v>359</v>
      </c>
      <c r="D84" s="252" t="s">
        <v>290</v>
      </c>
      <c r="E84" s="252" t="s">
        <v>686</v>
      </c>
      <c r="F84" s="252" t="s">
        <v>430</v>
      </c>
      <c r="G84" s="253">
        <v>600</v>
      </c>
    </row>
    <row r="85" spans="1:7" ht="28.5" customHeight="1" hidden="1">
      <c r="A85" s="246"/>
      <c r="B85" s="261" t="s">
        <v>428</v>
      </c>
      <c r="C85" s="252" t="s">
        <v>344</v>
      </c>
      <c r="D85" s="252" t="s">
        <v>315</v>
      </c>
      <c r="E85" s="252" t="s">
        <v>73</v>
      </c>
      <c r="F85" s="252" t="s">
        <v>431</v>
      </c>
      <c r="G85" s="253">
        <v>0</v>
      </c>
    </row>
    <row r="86" spans="1:7" ht="28.5" customHeight="1">
      <c r="A86" s="246"/>
      <c r="B86" s="262" t="s">
        <v>666</v>
      </c>
      <c r="C86" s="252" t="s">
        <v>359</v>
      </c>
      <c r="D86" s="252" t="s">
        <v>290</v>
      </c>
      <c r="E86" s="252" t="s">
        <v>687</v>
      </c>
      <c r="F86" s="252"/>
      <c r="G86" s="253">
        <f>G87</f>
        <v>1000</v>
      </c>
    </row>
    <row r="87" spans="1:7" ht="42" customHeight="1">
      <c r="A87" s="246"/>
      <c r="B87" s="271" t="s">
        <v>597</v>
      </c>
      <c r="C87" s="252" t="s">
        <v>359</v>
      </c>
      <c r="D87" s="252" t="s">
        <v>290</v>
      </c>
      <c r="E87" s="252" t="s">
        <v>688</v>
      </c>
      <c r="F87" s="252"/>
      <c r="G87" s="253">
        <f>G88</f>
        <v>1000</v>
      </c>
    </row>
    <row r="88" spans="1:7" ht="28.5" customHeight="1">
      <c r="A88" s="246"/>
      <c r="B88" s="261" t="s">
        <v>427</v>
      </c>
      <c r="C88" s="252" t="s">
        <v>359</v>
      </c>
      <c r="D88" s="252" t="s">
        <v>290</v>
      </c>
      <c r="E88" s="252" t="s">
        <v>688</v>
      </c>
      <c r="F88" s="252" t="s">
        <v>430</v>
      </c>
      <c r="G88" s="253">
        <v>1000</v>
      </c>
    </row>
    <row r="89" spans="1:7" ht="52.5" customHeight="1">
      <c r="A89" s="246"/>
      <c r="B89" s="262" t="s">
        <v>667</v>
      </c>
      <c r="C89" s="252" t="s">
        <v>359</v>
      </c>
      <c r="D89" s="252" t="s">
        <v>290</v>
      </c>
      <c r="E89" s="252" t="s">
        <v>689</v>
      </c>
      <c r="F89" s="252"/>
      <c r="G89" s="253">
        <f>G90</f>
        <v>200</v>
      </c>
    </row>
    <row r="90" spans="1:7" ht="42" customHeight="1">
      <c r="A90" s="246"/>
      <c r="B90" s="271" t="s">
        <v>597</v>
      </c>
      <c r="C90" s="252" t="s">
        <v>359</v>
      </c>
      <c r="D90" s="252" t="s">
        <v>290</v>
      </c>
      <c r="E90" s="252" t="s">
        <v>690</v>
      </c>
      <c r="F90" s="252"/>
      <c r="G90" s="253">
        <f>G91</f>
        <v>200</v>
      </c>
    </row>
    <row r="91" spans="1:7" ht="28.5" customHeight="1">
      <c r="A91" s="246"/>
      <c r="B91" s="261" t="s">
        <v>427</v>
      </c>
      <c r="C91" s="252" t="s">
        <v>359</v>
      </c>
      <c r="D91" s="252" t="s">
        <v>290</v>
      </c>
      <c r="E91" s="252" t="s">
        <v>690</v>
      </c>
      <c r="F91" s="252" t="s">
        <v>430</v>
      </c>
      <c r="G91" s="253">
        <v>200</v>
      </c>
    </row>
    <row r="92" spans="1:7" ht="31.5" customHeight="1">
      <c r="A92" s="246"/>
      <c r="B92" s="262" t="s">
        <v>668</v>
      </c>
      <c r="C92" s="252" t="s">
        <v>359</v>
      </c>
      <c r="D92" s="252" t="s">
        <v>290</v>
      </c>
      <c r="E92" s="252" t="s">
        <v>691</v>
      </c>
      <c r="F92" s="252"/>
      <c r="G92" s="253">
        <f>G93</f>
        <v>100</v>
      </c>
    </row>
    <row r="93" spans="1:7" ht="42" customHeight="1">
      <c r="A93" s="246"/>
      <c r="B93" s="271" t="s">
        <v>597</v>
      </c>
      <c r="C93" s="252" t="s">
        <v>359</v>
      </c>
      <c r="D93" s="252" t="s">
        <v>290</v>
      </c>
      <c r="E93" s="252" t="s">
        <v>692</v>
      </c>
      <c r="F93" s="252"/>
      <c r="G93" s="253">
        <f>G94</f>
        <v>100</v>
      </c>
    </row>
    <row r="94" spans="1:7" ht="28.5" customHeight="1">
      <c r="A94" s="246"/>
      <c r="B94" s="261" t="s">
        <v>427</v>
      </c>
      <c r="C94" s="252" t="s">
        <v>359</v>
      </c>
      <c r="D94" s="252" t="s">
        <v>290</v>
      </c>
      <c r="E94" s="252" t="s">
        <v>692</v>
      </c>
      <c r="F94" s="252" t="s">
        <v>430</v>
      </c>
      <c r="G94" s="253">
        <v>100</v>
      </c>
    </row>
    <row r="95" spans="1:7" ht="58.5" customHeight="1">
      <c r="A95" s="246"/>
      <c r="B95" s="262" t="s">
        <v>670</v>
      </c>
      <c r="C95" s="252" t="s">
        <v>359</v>
      </c>
      <c r="D95" s="252" t="s">
        <v>290</v>
      </c>
      <c r="E95" s="252" t="s">
        <v>693</v>
      </c>
      <c r="F95" s="252"/>
      <c r="G95" s="253">
        <f>G96</f>
        <v>810.115</v>
      </c>
    </row>
    <row r="96" spans="1:7" ht="42" customHeight="1">
      <c r="A96" s="246"/>
      <c r="B96" s="271" t="s">
        <v>597</v>
      </c>
      <c r="C96" s="252" t="s">
        <v>359</v>
      </c>
      <c r="D96" s="252" t="s">
        <v>290</v>
      </c>
      <c r="E96" s="252" t="s">
        <v>694</v>
      </c>
      <c r="F96" s="252"/>
      <c r="G96" s="253">
        <f>G97</f>
        <v>810.115</v>
      </c>
    </row>
    <row r="97" spans="1:7" ht="28.5" customHeight="1">
      <c r="A97" s="246"/>
      <c r="B97" s="261" t="s">
        <v>427</v>
      </c>
      <c r="C97" s="252" t="s">
        <v>359</v>
      </c>
      <c r="D97" s="252" t="s">
        <v>290</v>
      </c>
      <c r="E97" s="252" t="s">
        <v>694</v>
      </c>
      <c r="F97" s="252" t="s">
        <v>430</v>
      </c>
      <c r="G97" s="253">
        <v>810.115</v>
      </c>
    </row>
    <row r="98" spans="1:7" ht="21" customHeight="1">
      <c r="A98" s="246"/>
      <c r="B98" s="262" t="s">
        <v>671</v>
      </c>
      <c r="C98" s="252" t="s">
        <v>359</v>
      </c>
      <c r="D98" s="252" t="s">
        <v>290</v>
      </c>
      <c r="E98" s="252" t="s">
        <v>626</v>
      </c>
      <c r="F98" s="252"/>
      <c r="G98" s="253">
        <f>G99</f>
        <v>5294.493</v>
      </c>
    </row>
    <row r="99" spans="1:7" ht="21" customHeight="1">
      <c r="A99" s="246"/>
      <c r="B99" s="262" t="s">
        <v>678</v>
      </c>
      <c r="C99" s="252" t="s">
        <v>359</v>
      </c>
      <c r="D99" s="252" t="s">
        <v>290</v>
      </c>
      <c r="E99" s="252" t="s">
        <v>656</v>
      </c>
      <c r="F99" s="252"/>
      <c r="G99" s="253">
        <f>G101+G102+G103</f>
        <v>5294.493</v>
      </c>
    </row>
    <row r="100" spans="1:7" ht="39.75" customHeight="1">
      <c r="A100" s="246"/>
      <c r="B100" s="262" t="s">
        <v>598</v>
      </c>
      <c r="C100" s="252" t="s">
        <v>359</v>
      </c>
      <c r="D100" s="252" t="s">
        <v>290</v>
      </c>
      <c r="E100" s="252" t="s">
        <v>564</v>
      </c>
      <c r="F100" s="252"/>
      <c r="G100" s="253">
        <f>G101+G102+G103</f>
        <v>5294.493</v>
      </c>
    </row>
    <row r="101" spans="1:7" ht="56.25" customHeight="1">
      <c r="A101" s="246"/>
      <c r="B101" s="261" t="s">
        <v>426</v>
      </c>
      <c r="C101" s="252" t="s">
        <v>359</v>
      </c>
      <c r="D101" s="252" t="s">
        <v>290</v>
      </c>
      <c r="E101" s="252" t="s">
        <v>564</v>
      </c>
      <c r="F101" s="252" t="s">
        <v>429</v>
      </c>
      <c r="G101" s="253">
        <v>4480.223</v>
      </c>
    </row>
    <row r="102" spans="1:7" ht="29.25" customHeight="1">
      <c r="A102" s="246"/>
      <c r="B102" s="261" t="s">
        <v>427</v>
      </c>
      <c r="C102" s="252" t="s">
        <v>359</v>
      </c>
      <c r="D102" s="252" t="s">
        <v>290</v>
      </c>
      <c r="E102" s="252" t="s">
        <v>564</v>
      </c>
      <c r="F102" s="252" t="s">
        <v>430</v>
      </c>
      <c r="G102" s="253">
        <v>629.27</v>
      </c>
    </row>
    <row r="103" spans="1:7" ht="16.5" customHeight="1">
      <c r="A103" s="246"/>
      <c r="B103" s="261" t="s">
        <v>428</v>
      </c>
      <c r="C103" s="252" t="s">
        <v>359</v>
      </c>
      <c r="D103" s="252" t="s">
        <v>290</v>
      </c>
      <c r="E103" s="252" t="s">
        <v>564</v>
      </c>
      <c r="F103" s="252" t="s">
        <v>431</v>
      </c>
      <c r="G103" s="253">
        <v>185</v>
      </c>
    </row>
    <row r="104" spans="1:7" ht="54.75" customHeight="1">
      <c r="A104" s="246"/>
      <c r="B104" s="261" t="s">
        <v>812</v>
      </c>
      <c r="C104" s="252" t="s">
        <v>359</v>
      </c>
      <c r="D104" s="252" t="s">
        <v>290</v>
      </c>
      <c r="E104" s="252" t="s">
        <v>817</v>
      </c>
      <c r="F104" s="252"/>
      <c r="G104" s="253">
        <f>G105+G107</f>
        <v>1100</v>
      </c>
    </row>
    <row r="105" spans="1:7" ht="37.5" customHeight="1">
      <c r="A105" s="246"/>
      <c r="B105" s="261" t="s">
        <v>813</v>
      </c>
      <c r="C105" s="252" t="s">
        <v>359</v>
      </c>
      <c r="D105" s="252" t="s">
        <v>290</v>
      </c>
      <c r="E105" s="252" t="s">
        <v>814</v>
      </c>
      <c r="F105" s="252"/>
      <c r="G105" s="253">
        <f>G106</f>
        <v>1000</v>
      </c>
    </row>
    <row r="106" spans="1:7" ht="29.25" customHeight="1">
      <c r="A106" s="246"/>
      <c r="B106" s="262" t="s">
        <v>427</v>
      </c>
      <c r="C106" s="252" t="s">
        <v>359</v>
      </c>
      <c r="D106" s="252" t="s">
        <v>290</v>
      </c>
      <c r="E106" s="252" t="s">
        <v>814</v>
      </c>
      <c r="F106" s="252" t="s">
        <v>430</v>
      </c>
      <c r="G106" s="253">
        <v>1000</v>
      </c>
    </row>
    <row r="107" spans="1:7" ht="42.75" customHeight="1">
      <c r="A107" s="246"/>
      <c r="B107" s="261" t="s">
        <v>815</v>
      </c>
      <c r="C107" s="252" t="s">
        <v>359</v>
      </c>
      <c r="D107" s="252" t="s">
        <v>290</v>
      </c>
      <c r="E107" s="252" t="s">
        <v>811</v>
      </c>
      <c r="F107" s="252"/>
      <c r="G107" s="253">
        <f>G108</f>
        <v>100</v>
      </c>
    </row>
    <row r="108" spans="1:7" ht="31.5" customHeight="1">
      <c r="A108" s="246"/>
      <c r="B108" s="262" t="s">
        <v>427</v>
      </c>
      <c r="C108" s="252" t="s">
        <v>359</v>
      </c>
      <c r="D108" s="252" t="s">
        <v>290</v>
      </c>
      <c r="E108" s="252" t="s">
        <v>816</v>
      </c>
      <c r="F108" s="252" t="s">
        <v>430</v>
      </c>
      <c r="G108" s="253">
        <v>100</v>
      </c>
    </row>
    <row r="109" spans="1:7" ht="29.25" customHeight="1">
      <c r="A109" s="246"/>
      <c r="B109" s="262" t="s">
        <v>648</v>
      </c>
      <c r="C109" s="252" t="s">
        <v>359</v>
      </c>
      <c r="D109" s="252" t="s">
        <v>290</v>
      </c>
      <c r="E109" s="252" t="s">
        <v>531</v>
      </c>
      <c r="F109" s="257"/>
      <c r="G109" s="253">
        <f>G110</f>
        <v>4483.17525</v>
      </c>
    </row>
    <row r="110" spans="1:7" ht="17.25" customHeight="1">
      <c r="A110" s="246"/>
      <c r="B110" s="261" t="s">
        <v>428</v>
      </c>
      <c r="C110" s="252" t="s">
        <v>359</v>
      </c>
      <c r="D110" s="252" t="s">
        <v>290</v>
      </c>
      <c r="E110" s="252" t="s">
        <v>531</v>
      </c>
      <c r="F110" s="252" t="s">
        <v>431</v>
      </c>
      <c r="G110" s="253">
        <f>4533.29025+449.885-500</f>
        <v>4483.17525</v>
      </c>
    </row>
    <row r="111" spans="1:7" ht="15" customHeight="1">
      <c r="A111" s="347" t="s">
        <v>192</v>
      </c>
      <c r="B111" s="362" t="s">
        <v>105</v>
      </c>
      <c r="C111" s="248" t="s">
        <v>360</v>
      </c>
      <c r="D111" s="252"/>
      <c r="E111" s="252"/>
      <c r="F111" s="252"/>
      <c r="G111" s="249">
        <f>G112</f>
        <v>421.8</v>
      </c>
    </row>
    <row r="112" spans="1:7" ht="17.25" customHeight="1">
      <c r="A112" s="246"/>
      <c r="B112" s="349" t="s">
        <v>142</v>
      </c>
      <c r="C112" s="252" t="s">
        <v>360</v>
      </c>
      <c r="D112" s="252" t="s">
        <v>361</v>
      </c>
      <c r="E112" s="248"/>
      <c r="F112" s="248"/>
      <c r="G112" s="253">
        <f>G114</f>
        <v>421.8</v>
      </c>
    </row>
    <row r="113" spans="1:7" ht="15" customHeight="1">
      <c r="A113" s="246"/>
      <c r="B113" s="262" t="s">
        <v>384</v>
      </c>
      <c r="C113" s="252" t="s">
        <v>360</v>
      </c>
      <c r="D113" s="252" t="s">
        <v>361</v>
      </c>
      <c r="E113" s="252" t="s">
        <v>516</v>
      </c>
      <c r="F113" s="252"/>
      <c r="G113" s="253">
        <f>SUM(G114)</f>
        <v>421.8</v>
      </c>
    </row>
    <row r="114" spans="1:7" ht="31.5" customHeight="1">
      <c r="A114" s="246"/>
      <c r="B114" s="363" t="s">
        <v>602</v>
      </c>
      <c r="C114" s="252" t="s">
        <v>360</v>
      </c>
      <c r="D114" s="252" t="s">
        <v>361</v>
      </c>
      <c r="E114" s="252" t="s">
        <v>533</v>
      </c>
      <c r="F114" s="252"/>
      <c r="G114" s="253">
        <f>G115</f>
        <v>421.8</v>
      </c>
    </row>
    <row r="115" spans="1:7" ht="16.5" customHeight="1">
      <c r="A115" s="246"/>
      <c r="B115" s="364" t="s">
        <v>650</v>
      </c>
      <c r="C115" s="252" t="s">
        <v>360</v>
      </c>
      <c r="D115" s="252" t="s">
        <v>361</v>
      </c>
      <c r="E115" s="252" t="s">
        <v>533</v>
      </c>
      <c r="F115" s="252"/>
      <c r="G115" s="253">
        <f>G116+G117</f>
        <v>421.8</v>
      </c>
    </row>
    <row r="116" spans="1:7" ht="53.25" customHeight="1">
      <c r="A116" s="246"/>
      <c r="B116" s="261" t="s">
        <v>426</v>
      </c>
      <c r="C116" s="252" t="s">
        <v>360</v>
      </c>
      <c r="D116" s="252" t="s">
        <v>361</v>
      </c>
      <c r="E116" s="252" t="s">
        <v>533</v>
      </c>
      <c r="F116" s="252" t="s">
        <v>429</v>
      </c>
      <c r="G116" s="253">
        <v>379.5</v>
      </c>
    </row>
    <row r="117" spans="1:7" ht="26.25" customHeight="1">
      <c r="A117" s="246"/>
      <c r="B117" s="261" t="s">
        <v>427</v>
      </c>
      <c r="C117" s="252" t="s">
        <v>360</v>
      </c>
      <c r="D117" s="252" t="s">
        <v>361</v>
      </c>
      <c r="E117" s="252" t="s">
        <v>533</v>
      </c>
      <c r="F117" s="252" t="s">
        <v>430</v>
      </c>
      <c r="G117" s="253">
        <v>42.3</v>
      </c>
    </row>
    <row r="118" spans="1:7" ht="30.75" customHeight="1">
      <c r="A118" s="347" t="s">
        <v>126</v>
      </c>
      <c r="B118" s="365" t="s">
        <v>106</v>
      </c>
      <c r="C118" s="366" t="s">
        <v>361</v>
      </c>
      <c r="D118" s="252"/>
      <c r="E118" s="252"/>
      <c r="F118" s="252"/>
      <c r="G118" s="249">
        <f>G119+G125+G140</f>
        <v>5420.21883</v>
      </c>
    </row>
    <row r="119" spans="1:7" ht="15" customHeight="1">
      <c r="A119" s="246"/>
      <c r="B119" s="354" t="s">
        <v>410</v>
      </c>
      <c r="C119" s="248" t="s">
        <v>361</v>
      </c>
      <c r="D119" s="248" t="s">
        <v>362</v>
      </c>
      <c r="E119" s="248"/>
      <c r="F119" s="248"/>
      <c r="G119" s="249">
        <f>G121</f>
        <v>423.2</v>
      </c>
    </row>
    <row r="120" spans="1:7" ht="16.5" customHeight="1">
      <c r="A120" s="246"/>
      <c r="B120" s="261" t="s">
        <v>384</v>
      </c>
      <c r="C120" s="252" t="s">
        <v>361</v>
      </c>
      <c r="D120" s="252" t="s">
        <v>362</v>
      </c>
      <c r="E120" s="252" t="s">
        <v>516</v>
      </c>
      <c r="F120" s="252"/>
      <c r="G120" s="253">
        <f>SUM(G121)</f>
        <v>423.2</v>
      </c>
    </row>
    <row r="121" spans="1:7" ht="29.25" customHeight="1">
      <c r="A121" s="246"/>
      <c r="B121" s="262" t="s">
        <v>603</v>
      </c>
      <c r="C121" s="252" t="s">
        <v>361</v>
      </c>
      <c r="D121" s="252" t="s">
        <v>362</v>
      </c>
      <c r="E121" s="252" t="s">
        <v>516</v>
      </c>
      <c r="F121" s="252"/>
      <c r="G121" s="253">
        <f>G123+G124</f>
        <v>423.2</v>
      </c>
    </row>
    <row r="122" spans="1:7" ht="14.25" customHeight="1">
      <c r="A122" s="246"/>
      <c r="B122" s="364" t="s">
        <v>650</v>
      </c>
      <c r="C122" s="257" t="s">
        <v>361</v>
      </c>
      <c r="D122" s="257" t="s">
        <v>362</v>
      </c>
      <c r="E122" s="257" t="s">
        <v>536</v>
      </c>
      <c r="F122" s="252"/>
      <c r="G122" s="279">
        <v>393</v>
      </c>
    </row>
    <row r="123" spans="1:7" ht="52.5" customHeight="1">
      <c r="A123" s="246"/>
      <c r="B123" s="261" t="s">
        <v>426</v>
      </c>
      <c r="C123" s="252" t="s">
        <v>361</v>
      </c>
      <c r="D123" s="252" t="s">
        <v>362</v>
      </c>
      <c r="E123" s="252" t="s">
        <v>535</v>
      </c>
      <c r="F123" s="252" t="s">
        <v>429</v>
      </c>
      <c r="G123" s="253">
        <v>30.2</v>
      </c>
    </row>
    <row r="124" spans="1:7" ht="52.5" customHeight="1">
      <c r="A124" s="246"/>
      <c r="B124" s="261" t="s">
        <v>426</v>
      </c>
      <c r="C124" s="252" t="s">
        <v>361</v>
      </c>
      <c r="D124" s="252" t="s">
        <v>362</v>
      </c>
      <c r="E124" s="252" t="s">
        <v>536</v>
      </c>
      <c r="F124" s="252" t="s">
        <v>429</v>
      </c>
      <c r="G124" s="253">
        <v>393</v>
      </c>
    </row>
    <row r="125" spans="1:7" ht="30.75" customHeight="1">
      <c r="A125" s="246"/>
      <c r="B125" s="349" t="s">
        <v>144</v>
      </c>
      <c r="C125" s="248" t="s">
        <v>361</v>
      </c>
      <c r="D125" s="248" t="s">
        <v>107</v>
      </c>
      <c r="E125" s="248"/>
      <c r="F125" s="248"/>
      <c r="G125" s="249">
        <f>G126</f>
        <v>4487.01883</v>
      </c>
    </row>
    <row r="126" spans="1:7" ht="33" customHeight="1">
      <c r="A126" s="246"/>
      <c r="B126" s="251" t="s">
        <v>818</v>
      </c>
      <c r="C126" s="252" t="s">
        <v>361</v>
      </c>
      <c r="D126" s="252" t="s">
        <v>107</v>
      </c>
      <c r="E126" s="252" t="s">
        <v>819</v>
      </c>
      <c r="F126" s="252"/>
      <c r="G126" s="253">
        <f>G127+G135</f>
        <v>4487.01883</v>
      </c>
    </row>
    <row r="127" spans="1:7" ht="44.25" customHeight="1">
      <c r="A127" s="246"/>
      <c r="B127" s="251" t="s">
        <v>820</v>
      </c>
      <c r="C127" s="252" t="s">
        <v>361</v>
      </c>
      <c r="D127" s="252" t="s">
        <v>107</v>
      </c>
      <c r="E127" s="252" t="s">
        <v>821</v>
      </c>
      <c r="F127" s="252"/>
      <c r="G127" s="253">
        <f>G128+G130+G132</f>
        <v>4387.01883</v>
      </c>
    </row>
    <row r="128" spans="1:7" ht="79.5" customHeight="1">
      <c r="A128" s="246"/>
      <c r="B128" s="251" t="s">
        <v>822</v>
      </c>
      <c r="C128" s="252" t="s">
        <v>361</v>
      </c>
      <c r="D128" s="252" t="s">
        <v>107</v>
      </c>
      <c r="E128" s="252" t="s">
        <v>823</v>
      </c>
      <c r="F128" s="252"/>
      <c r="G128" s="253">
        <f>G129</f>
        <v>508.5</v>
      </c>
    </row>
    <row r="129" spans="1:7" ht="27" customHeight="1">
      <c r="A129" s="246"/>
      <c r="B129" s="254" t="s">
        <v>427</v>
      </c>
      <c r="C129" s="252" t="s">
        <v>361</v>
      </c>
      <c r="D129" s="252" t="s">
        <v>107</v>
      </c>
      <c r="E129" s="252" t="s">
        <v>823</v>
      </c>
      <c r="F129" s="252" t="s">
        <v>430</v>
      </c>
      <c r="G129" s="253">
        <v>508.5</v>
      </c>
    </row>
    <row r="130" spans="1:7" ht="29.25" customHeight="1">
      <c r="A130" s="246"/>
      <c r="B130" s="251" t="s">
        <v>824</v>
      </c>
      <c r="C130" s="252" t="s">
        <v>361</v>
      </c>
      <c r="D130" s="252" t="s">
        <v>107</v>
      </c>
      <c r="E130" s="252" t="s">
        <v>825</v>
      </c>
      <c r="F130" s="252"/>
      <c r="G130" s="253">
        <f>G131</f>
        <v>187.5</v>
      </c>
    </row>
    <row r="131" spans="1:7" ht="27" customHeight="1">
      <c r="A131" s="246"/>
      <c r="B131" s="254" t="s">
        <v>427</v>
      </c>
      <c r="C131" s="252" t="s">
        <v>361</v>
      </c>
      <c r="D131" s="252" t="s">
        <v>107</v>
      </c>
      <c r="E131" s="252" t="s">
        <v>825</v>
      </c>
      <c r="F131" s="252" t="s">
        <v>430</v>
      </c>
      <c r="G131" s="253">
        <v>187.5</v>
      </c>
    </row>
    <row r="132" spans="1:7" ht="30" customHeight="1">
      <c r="A132" s="246"/>
      <c r="B132" s="251" t="s">
        <v>826</v>
      </c>
      <c r="C132" s="252" t="s">
        <v>361</v>
      </c>
      <c r="D132" s="252" t="s">
        <v>107</v>
      </c>
      <c r="E132" s="252" t="s">
        <v>827</v>
      </c>
      <c r="F132" s="252"/>
      <c r="G132" s="253">
        <f>G133+G134</f>
        <v>3691.01883</v>
      </c>
    </row>
    <row r="133" spans="1:7" ht="55.5" customHeight="1">
      <c r="A133" s="246"/>
      <c r="B133" s="254" t="s">
        <v>426</v>
      </c>
      <c r="C133" s="252" t="s">
        <v>361</v>
      </c>
      <c r="D133" s="252" t="s">
        <v>107</v>
      </c>
      <c r="E133" s="252" t="s">
        <v>827</v>
      </c>
      <c r="F133" s="252" t="s">
        <v>429</v>
      </c>
      <c r="G133" s="253">
        <v>3636.01883</v>
      </c>
    </row>
    <row r="134" spans="1:7" ht="24.75" customHeight="1">
      <c r="A134" s="246"/>
      <c r="B134" s="254" t="s">
        <v>427</v>
      </c>
      <c r="C134" s="252" t="s">
        <v>361</v>
      </c>
      <c r="D134" s="252" t="s">
        <v>107</v>
      </c>
      <c r="E134" s="252" t="s">
        <v>827</v>
      </c>
      <c r="F134" s="252" t="s">
        <v>430</v>
      </c>
      <c r="G134" s="253">
        <v>55</v>
      </c>
    </row>
    <row r="135" spans="1:7" ht="20.25" customHeight="1">
      <c r="A135" s="246"/>
      <c r="B135" s="251" t="s">
        <v>828</v>
      </c>
      <c r="C135" s="252" t="s">
        <v>361</v>
      </c>
      <c r="D135" s="252" t="s">
        <v>107</v>
      </c>
      <c r="E135" s="252" t="s">
        <v>829</v>
      </c>
      <c r="F135" s="252"/>
      <c r="G135" s="253">
        <f>G136+G138</f>
        <v>100</v>
      </c>
    </row>
    <row r="136" spans="1:7" ht="78.75" customHeight="1">
      <c r="A136" s="246"/>
      <c r="B136" s="251" t="s">
        <v>830</v>
      </c>
      <c r="C136" s="252" t="s">
        <v>361</v>
      </c>
      <c r="D136" s="252" t="s">
        <v>107</v>
      </c>
      <c r="E136" s="252" t="s">
        <v>831</v>
      </c>
      <c r="F136" s="252"/>
      <c r="G136" s="253">
        <f>G137</f>
        <v>50</v>
      </c>
    </row>
    <row r="137" spans="1:7" ht="27" customHeight="1">
      <c r="A137" s="246"/>
      <c r="B137" s="254" t="s">
        <v>427</v>
      </c>
      <c r="C137" s="252" t="s">
        <v>361</v>
      </c>
      <c r="D137" s="252" t="s">
        <v>107</v>
      </c>
      <c r="E137" s="252" t="s">
        <v>831</v>
      </c>
      <c r="F137" s="252" t="s">
        <v>430</v>
      </c>
      <c r="G137" s="253">
        <v>50</v>
      </c>
    </row>
    <row r="138" spans="1:7" ht="54" customHeight="1">
      <c r="A138" s="246"/>
      <c r="B138" s="251" t="s">
        <v>832</v>
      </c>
      <c r="C138" s="252" t="s">
        <v>361</v>
      </c>
      <c r="D138" s="252" t="s">
        <v>107</v>
      </c>
      <c r="E138" s="252" t="s">
        <v>833</v>
      </c>
      <c r="F138" s="252"/>
      <c r="G138" s="253">
        <f>G139</f>
        <v>50</v>
      </c>
    </row>
    <row r="139" spans="1:7" ht="27" customHeight="1">
      <c r="A139" s="246"/>
      <c r="B139" s="254" t="s">
        <v>427</v>
      </c>
      <c r="C139" s="252" t="s">
        <v>361</v>
      </c>
      <c r="D139" s="252" t="s">
        <v>107</v>
      </c>
      <c r="E139" s="252" t="s">
        <v>833</v>
      </c>
      <c r="F139" s="252" t="s">
        <v>430</v>
      </c>
      <c r="G139" s="253">
        <v>50</v>
      </c>
    </row>
    <row r="140" spans="1:7" ht="33.75" customHeight="1">
      <c r="A140" s="246"/>
      <c r="B140" s="354" t="s">
        <v>405</v>
      </c>
      <c r="C140" s="248" t="s">
        <v>361</v>
      </c>
      <c r="D140" s="248" t="s">
        <v>385</v>
      </c>
      <c r="E140" s="248"/>
      <c r="F140" s="248"/>
      <c r="G140" s="249">
        <f>SUM(G141+G145)</f>
        <v>510</v>
      </c>
    </row>
    <row r="141" spans="1:7" ht="40.5" customHeight="1">
      <c r="A141" s="246"/>
      <c r="B141" s="262" t="s">
        <v>874</v>
      </c>
      <c r="C141" s="252" t="s">
        <v>361</v>
      </c>
      <c r="D141" s="252" t="s">
        <v>385</v>
      </c>
      <c r="E141" s="264" t="s">
        <v>537</v>
      </c>
      <c r="F141" s="252"/>
      <c r="G141" s="253">
        <f>SUM(G143)</f>
        <v>100</v>
      </c>
    </row>
    <row r="142" spans="1:7" ht="30.75" customHeight="1">
      <c r="A142" s="246"/>
      <c r="B142" s="262" t="s">
        <v>604</v>
      </c>
      <c r="C142" s="252" t="s">
        <v>361</v>
      </c>
      <c r="D142" s="252" t="s">
        <v>385</v>
      </c>
      <c r="E142" s="264" t="s">
        <v>651</v>
      </c>
      <c r="F142" s="252"/>
      <c r="G142" s="253">
        <f>SUM(G144)</f>
        <v>100</v>
      </c>
    </row>
    <row r="143" spans="1:7" ht="44.25" customHeight="1">
      <c r="A143" s="246"/>
      <c r="B143" s="262" t="s">
        <v>581</v>
      </c>
      <c r="C143" s="252" t="s">
        <v>361</v>
      </c>
      <c r="D143" s="252" t="s">
        <v>385</v>
      </c>
      <c r="E143" s="264" t="s">
        <v>538</v>
      </c>
      <c r="F143" s="252"/>
      <c r="G143" s="253">
        <f>SUM(G144)</f>
        <v>100</v>
      </c>
    </row>
    <row r="144" spans="1:7" ht="33.75" customHeight="1">
      <c r="A144" s="246"/>
      <c r="B144" s="261" t="s">
        <v>427</v>
      </c>
      <c r="C144" s="252" t="s">
        <v>361</v>
      </c>
      <c r="D144" s="252" t="s">
        <v>385</v>
      </c>
      <c r="E144" s="264" t="s">
        <v>538</v>
      </c>
      <c r="F144" s="252" t="s">
        <v>430</v>
      </c>
      <c r="G144" s="253">
        <v>100</v>
      </c>
    </row>
    <row r="145" spans="1:7" ht="42" customHeight="1">
      <c r="A145" s="246"/>
      <c r="B145" s="262" t="s">
        <v>784</v>
      </c>
      <c r="C145" s="252" t="s">
        <v>361</v>
      </c>
      <c r="D145" s="252" t="s">
        <v>385</v>
      </c>
      <c r="E145" s="264" t="s">
        <v>539</v>
      </c>
      <c r="F145" s="252"/>
      <c r="G145" s="253">
        <f>SUM(G147)</f>
        <v>410</v>
      </c>
    </row>
    <row r="146" spans="1:7" ht="30" customHeight="1">
      <c r="A146" s="246"/>
      <c r="B146" s="262" t="s">
        <v>605</v>
      </c>
      <c r="C146" s="252" t="s">
        <v>361</v>
      </c>
      <c r="D146" s="252" t="s">
        <v>385</v>
      </c>
      <c r="E146" s="264" t="s">
        <v>652</v>
      </c>
      <c r="F146" s="252"/>
      <c r="G146" s="253">
        <f>SUM(G148)</f>
        <v>410</v>
      </c>
    </row>
    <row r="147" spans="1:7" ht="44.25" customHeight="1">
      <c r="A147" s="246"/>
      <c r="B147" s="262" t="s">
        <v>581</v>
      </c>
      <c r="C147" s="252" t="s">
        <v>361</v>
      </c>
      <c r="D147" s="252" t="s">
        <v>385</v>
      </c>
      <c r="E147" s="264" t="s">
        <v>541</v>
      </c>
      <c r="F147" s="252"/>
      <c r="G147" s="253">
        <f>SUM(G148)</f>
        <v>410</v>
      </c>
    </row>
    <row r="148" spans="1:7" ht="26.25" customHeight="1">
      <c r="A148" s="246"/>
      <c r="B148" s="261" t="s">
        <v>427</v>
      </c>
      <c r="C148" s="252" t="s">
        <v>361</v>
      </c>
      <c r="D148" s="252" t="s">
        <v>385</v>
      </c>
      <c r="E148" s="264" t="s">
        <v>541</v>
      </c>
      <c r="F148" s="252" t="s">
        <v>430</v>
      </c>
      <c r="G148" s="253">
        <v>410</v>
      </c>
    </row>
    <row r="149" spans="1:7" ht="22.5" customHeight="1">
      <c r="A149" s="246" t="s">
        <v>343</v>
      </c>
      <c r="B149" s="365" t="s">
        <v>132</v>
      </c>
      <c r="C149" s="366" t="s">
        <v>362</v>
      </c>
      <c r="D149" s="252"/>
      <c r="E149" s="252"/>
      <c r="F149" s="252"/>
      <c r="G149" s="249">
        <f>G150+G155</f>
        <v>4584</v>
      </c>
    </row>
    <row r="150" spans="1:7" ht="18" customHeight="1">
      <c r="A150" s="246"/>
      <c r="B150" s="349" t="s">
        <v>450</v>
      </c>
      <c r="C150" s="248" t="s">
        <v>362</v>
      </c>
      <c r="D150" s="248" t="s">
        <v>107</v>
      </c>
      <c r="E150" s="248"/>
      <c r="F150" s="248"/>
      <c r="G150" s="249">
        <f>G151</f>
        <v>4500</v>
      </c>
    </row>
    <row r="151" spans="1:7" ht="53.25" customHeight="1">
      <c r="A151" s="246"/>
      <c r="B151" s="261" t="s">
        <v>879</v>
      </c>
      <c r="C151" s="252" t="s">
        <v>362</v>
      </c>
      <c r="D151" s="252" t="s">
        <v>107</v>
      </c>
      <c r="E151" s="252" t="s">
        <v>542</v>
      </c>
      <c r="F151" s="252"/>
      <c r="G151" s="253">
        <f>G152</f>
        <v>4500</v>
      </c>
    </row>
    <row r="152" spans="1:7" ht="30" customHeight="1">
      <c r="A152" s="246"/>
      <c r="B152" s="261" t="s">
        <v>836</v>
      </c>
      <c r="C152" s="252" t="s">
        <v>362</v>
      </c>
      <c r="D152" s="252" t="s">
        <v>107</v>
      </c>
      <c r="E152" s="252" t="s">
        <v>837</v>
      </c>
      <c r="F152" s="252"/>
      <c r="G152" s="253">
        <f>G153</f>
        <v>4500</v>
      </c>
    </row>
    <row r="153" spans="1:7" ht="27" customHeight="1">
      <c r="A153" s="246"/>
      <c r="B153" s="251" t="s">
        <v>838</v>
      </c>
      <c r="C153" s="252" t="s">
        <v>362</v>
      </c>
      <c r="D153" s="252" t="s">
        <v>107</v>
      </c>
      <c r="E153" s="252" t="s">
        <v>839</v>
      </c>
      <c r="F153" s="248"/>
      <c r="G153" s="253">
        <f>G154</f>
        <v>4500</v>
      </c>
    </row>
    <row r="154" spans="1:7" ht="30.75" customHeight="1">
      <c r="A154" s="246"/>
      <c r="B154" s="261" t="s">
        <v>427</v>
      </c>
      <c r="C154" s="252" t="s">
        <v>362</v>
      </c>
      <c r="D154" s="252" t="s">
        <v>107</v>
      </c>
      <c r="E154" s="252" t="s">
        <v>839</v>
      </c>
      <c r="F154" s="252" t="s">
        <v>430</v>
      </c>
      <c r="G154" s="253">
        <v>4500</v>
      </c>
    </row>
    <row r="155" spans="1:7" ht="16.5" customHeight="1">
      <c r="A155" s="246"/>
      <c r="B155" s="247" t="s">
        <v>750</v>
      </c>
      <c r="C155" s="248" t="s">
        <v>362</v>
      </c>
      <c r="D155" s="248" t="s">
        <v>759</v>
      </c>
      <c r="E155" s="248"/>
      <c r="F155" s="248"/>
      <c r="G155" s="249">
        <f>G156</f>
        <v>84</v>
      </c>
    </row>
    <row r="156" spans="1:7" ht="38.25">
      <c r="A156" s="246"/>
      <c r="B156" s="251" t="s">
        <v>880</v>
      </c>
      <c r="C156" s="252" t="s">
        <v>362</v>
      </c>
      <c r="D156" s="252" t="s">
        <v>759</v>
      </c>
      <c r="E156" s="252" t="s">
        <v>595</v>
      </c>
      <c r="F156" s="248"/>
      <c r="G156" s="253">
        <f>G157+G159</f>
        <v>84</v>
      </c>
    </row>
    <row r="157" spans="1:7" ht="51.75" customHeight="1">
      <c r="A157" s="246"/>
      <c r="B157" s="251" t="s">
        <v>779</v>
      </c>
      <c r="C157" s="252" t="s">
        <v>362</v>
      </c>
      <c r="D157" s="252" t="s">
        <v>759</v>
      </c>
      <c r="E157" s="252" t="s">
        <v>753</v>
      </c>
      <c r="F157" s="252"/>
      <c r="G157" s="253">
        <f>G158</f>
        <v>29</v>
      </c>
    </row>
    <row r="158" spans="1:7" ht="30.75" customHeight="1">
      <c r="A158" s="246"/>
      <c r="B158" s="251" t="s">
        <v>752</v>
      </c>
      <c r="C158" s="252" t="s">
        <v>362</v>
      </c>
      <c r="D158" s="252" t="s">
        <v>759</v>
      </c>
      <c r="E158" s="252" t="s">
        <v>753</v>
      </c>
      <c r="F158" s="252" t="s">
        <v>146</v>
      </c>
      <c r="G158" s="253">
        <v>29</v>
      </c>
    </row>
    <row r="159" spans="1:7" ht="42" customHeight="1">
      <c r="A159" s="246"/>
      <c r="B159" s="251" t="s">
        <v>780</v>
      </c>
      <c r="C159" s="252" t="s">
        <v>362</v>
      </c>
      <c r="D159" s="252" t="s">
        <v>759</v>
      </c>
      <c r="E159" s="252" t="s">
        <v>754</v>
      </c>
      <c r="F159" s="252"/>
      <c r="G159" s="253">
        <f>G160</f>
        <v>55</v>
      </c>
    </row>
    <row r="160" spans="1:7" ht="21" customHeight="1">
      <c r="A160" s="246"/>
      <c r="B160" s="251" t="s">
        <v>428</v>
      </c>
      <c r="C160" s="252" t="s">
        <v>362</v>
      </c>
      <c r="D160" s="252" t="s">
        <v>759</v>
      </c>
      <c r="E160" s="252" t="s">
        <v>754</v>
      </c>
      <c r="F160" s="252" t="s">
        <v>431</v>
      </c>
      <c r="G160" s="253">
        <v>55</v>
      </c>
    </row>
    <row r="161" spans="1:7" ht="24" customHeight="1">
      <c r="A161" s="367" t="s">
        <v>345</v>
      </c>
      <c r="B161" s="365" t="s">
        <v>134</v>
      </c>
      <c r="C161" s="366" t="s">
        <v>133</v>
      </c>
      <c r="D161" s="252"/>
      <c r="E161" s="252"/>
      <c r="F161" s="252"/>
      <c r="G161" s="249">
        <f>G162+G171+G183</f>
        <v>42124.937999999995</v>
      </c>
    </row>
    <row r="162" spans="1:7" ht="19.5" customHeight="1">
      <c r="A162" s="246"/>
      <c r="B162" s="350" t="s">
        <v>381</v>
      </c>
      <c r="C162" s="248" t="s">
        <v>133</v>
      </c>
      <c r="D162" s="248" t="s">
        <v>359</v>
      </c>
      <c r="E162" s="248"/>
      <c r="F162" s="248"/>
      <c r="G162" s="249">
        <f>G163+G167</f>
        <v>3703.112</v>
      </c>
    </row>
    <row r="163" spans="1:7" ht="53.25" customHeight="1">
      <c r="A163" s="246"/>
      <c r="B163" s="261" t="s">
        <v>879</v>
      </c>
      <c r="C163" s="252" t="s">
        <v>133</v>
      </c>
      <c r="D163" s="252" t="s">
        <v>359</v>
      </c>
      <c r="E163" s="252" t="s">
        <v>542</v>
      </c>
      <c r="F163" s="252"/>
      <c r="G163" s="253">
        <f>G164</f>
        <v>500</v>
      </c>
    </row>
    <row r="164" spans="1:7" ht="30" customHeight="1">
      <c r="A164" s="246"/>
      <c r="B164" s="261" t="s">
        <v>840</v>
      </c>
      <c r="C164" s="252" t="s">
        <v>133</v>
      </c>
      <c r="D164" s="252" t="s">
        <v>359</v>
      </c>
      <c r="E164" s="252" t="s">
        <v>841</v>
      </c>
      <c r="F164" s="252"/>
      <c r="G164" s="253">
        <f>G165</f>
        <v>500</v>
      </c>
    </row>
    <row r="165" spans="1:7" ht="27" customHeight="1">
      <c r="A165" s="246"/>
      <c r="B165" s="251" t="s">
        <v>842</v>
      </c>
      <c r="C165" s="252" t="s">
        <v>133</v>
      </c>
      <c r="D165" s="252" t="s">
        <v>359</v>
      </c>
      <c r="E165" s="252" t="s">
        <v>843</v>
      </c>
      <c r="F165" s="248"/>
      <c r="G165" s="253">
        <f>G166</f>
        <v>500</v>
      </c>
    </row>
    <row r="166" spans="1:7" ht="30.75" customHeight="1">
      <c r="A166" s="246"/>
      <c r="B166" s="261" t="s">
        <v>427</v>
      </c>
      <c r="C166" s="252" t="s">
        <v>133</v>
      </c>
      <c r="D166" s="252" t="s">
        <v>359</v>
      </c>
      <c r="E166" s="252" t="s">
        <v>843</v>
      </c>
      <c r="F166" s="252" t="s">
        <v>430</v>
      </c>
      <c r="G166" s="253">
        <v>500</v>
      </c>
    </row>
    <row r="167" spans="1:7" ht="42.75" customHeight="1">
      <c r="A167" s="246"/>
      <c r="B167" s="269" t="s">
        <v>873</v>
      </c>
      <c r="C167" s="252" t="s">
        <v>133</v>
      </c>
      <c r="D167" s="252" t="s">
        <v>359</v>
      </c>
      <c r="E167" s="252" t="s">
        <v>684</v>
      </c>
      <c r="F167" s="252"/>
      <c r="G167" s="253">
        <f>G168</f>
        <v>3203.112</v>
      </c>
    </row>
    <row r="168" spans="1:7" ht="25.5" customHeight="1">
      <c r="A168" s="246"/>
      <c r="B168" s="269" t="s">
        <v>367</v>
      </c>
      <c r="C168" s="252" t="s">
        <v>133</v>
      </c>
      <c r="D168" s="252" t="s">
        <v>359</v>
      </c>
      <c r="E168" s="252" t="s">
        <v>565</v>
      </c>
      <c r="F168" s="252"/>
      <c r="G168" s="253">
        <f>G169</f>
        <v>3203.112</v>
      </c>
    </row>
    <row r="169" spans="1:7" ht="54" customHeight="1">
      <c r="A169" s="246"/>
      <c r="B169" s="261" t="s">
        <v>649</v>
      </c>
      <c r="C169" s="252" t="s">
        <v>133</v>
      </c>
      <c r="D169" s="252" t="s">
        <v>359</v>
      </c>
      <c r="E169" s="252" t="s">
        <v>669</v>
      </c>
      <c r="F169" s="252"/>
      <c r="G169" s="253">
        <f>G170</f>
        <v>3203.112</v>
      </c>
    </row>
    <row r="170" spans="1:7" ht="27" customHeight="1">
      <c r="A170" s="246"/>
      <c r="B170" s="261" t="s">
        <v>427</v>
      </c>
      <c r="C170" s="252" t="s">
        <v>133</v>
      </c>
      <c r="D170" s="252" t="s">
        <v>359</v>
      </c>
      <c r="E170" s="252" t="s">
        <v>669</v>
      </c>
      <c r="F170" s="252" t="s">
        <v>430</v>
      </c>
      <c r="G170" s="253">
        <v>3203.112</v>
      </c>
    </row>
    <row r="171" spans="1:7" ht="16.5" customHeight="1">
      <c r="A171" s="246"/>
      <c r="B171" s="350" t="s">
        <v>87</v>
      </c>
      <c r="C171" s="248" t="s">
        <v>133</v>
      </c>
      <c r="D171" s="248" t="s">
        <v>360</v>
      </c>
      <c r="E171" s="248"/>
      <c r="F171" s="248"/>
      <c r="G171" s="249">
        <f>G172</f>
        <v>29756.164</v>
      </c>
    </row>
    <row r="172" spans="1:7" ht="53.25" customHeight="1">
      <c r="A172" s="246"/>
      <c r="B172" s="261" t="s">
        <v>879</v>
      </c>
      <c r="C172" s="252" t="s">
        <v>133</v>
      </c>
      <c r="D172" s="252" t="s">
        <v>360</v>
      </c>
      <c r="E172" s="252" t="s">
        <v>542</v>
      </c>
      <c r="F172" s="252"/>
      <c r="G172" s="253">
        <f>G173+G178</f>
        <v>29756.164</v>
      </c>
    </row>
    <row r="173" spans="1:7" ht="30" customHeight="1">
      <c r="A173" s="246"/>
      <c r="B173" s="261" t="s">
        <v>606</v>
      </c>
      <c r="C173" s="252" t="s">
        <v>133</v>
      </c>
      <c r="D173" s="252" t="s">
        <v>360</v>
      </c>
      <c r="E173" s="252" t="s">
        <v>607</v>
      </c>
      <c r="F173" s="252"/>
      <c r="G173" s="253">
        <f>G174+G176</f>
        <v>5249.214999999999</v>
      </c>
    </row>
    <row r="174" spans="1:7" ht="41.25" customHeight="1">
      <c r="A174" s="246"/>
      <c r="B174" s="251" t="s">
        <v>844</v>
      </c>
      <c r="C174" s="252" t="s">
        <v>133</v>
      </c>
      <c r="D174" s="252" t="s">
        <v>360</v>
      </c>
      <c r="E174" s="252" t="s">
        <v>845</v>
      </c>
      <c r="F174" s="248"/>
      <c r="G174" s="253">
        <f>G175</f>
        <v>594.985</v>
      </c>
    </row>
    <row r="175" spans="1:7" ht="18" customHeight="1">
      <c r="A175" s="246"/>
      <c r="B175" s="261" t="s">
        <v>428</v>
      </c>
      <c r="C175" s="252" t="s">
        <v>133</v>
      </c>
      <c r="D175" s="252" t="s">
        <v>360</v>
      </c>
      <c r="E175" s="252" t="s">
        <v>845</v>
      </c>
      <c r="F175" s="252" t="s">
        <v>431</v>
      </c>
      <c r="G175" s="253">
        <f>94.985+500</f>
        <v>594.985</v>
      </c>
    </row>
    <row r="176" spans="1:7" ht="36" customHeight="1">
      <c r="A176" s="246"/>
      <c r="B176" s="251" t="s">
        <v>846</v>
      </c>
      <c r="C176" s="252" t="s">
        <v>133</v>
      </c>
      <c r="D176" s="252" t="s">
        <v>360</v>
      </c>
      <c r="E176" s="252" t="s">
        <v>847</v>
      </c>
      <c r="F176" s="248"/>
      <c r="G176" s="253">
        <f>G177</f>
        <v>4654.23</v>
      </c>
    </row>
    <row r="177" spans="1:7" ht="18" customHeight="1">
      <c r="A177" s="246"/>
      <c r="B177" s="261" t="s">
        <v>428</v>
      </c>
      <c r="C177" s="252" t="s">
        <v>133</v>
      </c>
      <c r="D177" s="252" t="s">
        <v>360</v>
      </c>
      <c r="E177" s="252" t="s">
        <v>847</v>
      </c>
      <c r="F177" s="252" t="s">
        <v>431</v>
      </c>
      <c r="G177" s="253">
        <v>4654.23</v>
      </c>
    </row>
    <row r="178" spans="1:7" ht="30" customHeight="1">
      <c r="A178" s="246"/>
      <c r="B178" s="261" t="s">
        <v>848</v>
      </c>
      <c r="C178" s="252" t="s">
        <v>133</v>
      </c>
      <c r="D178" s="252" t="s">
        <v>360</v>
      </c>
      <c r="E178" s="252" t="s">
        <v>849</v>
      </c>
      <c r="F178" s="252"/>
      <c r="G178" s="253">
        <f>G179+G181</f>
        <v>24506.949</v>
      </c>
    </row>
    <row r="179" spans="1:7" ht="50.25" customHeight="1">
      <c r="A179" s="246"/>
      <c r="B179" s="251" t="s">
        <v>852</v>
      </c>
      <c r="C179" s="252" t="s">
        <v>133</v>
      </c>
      <c r="D179" s="252" t="s">
        <v>360</v>
      </c>
      <c r="E179" s="252" t="s">
        <v>851</v>
      </c>
      <c r="F179" s="248"/>
      <c r="G179" s="253">
        <f>G180</f>
        <v>490.139</v>
      </c>
    </row>
    <row r="180" spans="1:7" ht="28.5" customHeight="1">
      <c r="A180" s="246"/>
      <c r="B180" s="261" t="s">
        <v>892</v>
      </c>
      <c r="C180" s="252" t="s">
        <v>133</v>
      </c>
      <c r="D180" s="252" t="s">
        <v>360</v>
      </c>
      <c r="E180" s="252" t="s">
        <v>851</v>
      </c>
      <c r="F180" s="252" t="s">
        <v>286</v>
      </c>
      <c r="G180" s="253">
        <v>490.139</v>
      </c>
    </row>
    <row r="181" spans="1:7" ht="48" customHeight="1">
      <c r="A181" s="246"/>
      <c r="B181" s="251" t="s">
        <v>853</v>
      </c>
      <c r="C181" s="252" t="s">
        <v>133</v>
      </c>
      <c r="D181" s="252" t="s">
        <v>360</v>
      </c>
      <c r="E181" s="252" t="s">
        <v>850</v>
      </c>
      <c r="F181" s="248"/>
      <c r="G181" s="253">
        <f>G182</f>
        <v>24016.81</v>
      </c>
    </row>
    <row r="182" spans="1:7" ht="28.5" customHeight="1">
      <c r="A182" s="246"/>
      <c r="B182" s="261" t="s">
        <v>892</v>
      </c>
      <c r="C182" s="252" t="s">
        <v>133</v>
      </c>
      <c r="D182" s="252" t="s">
        <v>360</v>
      </c>
      <c r="E182" s="252" t="s">
        <v>850</v>
      </c>
      <c r="F182" s="252" t="s">
        <v>286</v>
      </c>
      <c r="G182" s="253">
        <v>24016.81</v>
      </c>
    </row>
    <row r="183" spans="1:7" ht="19.5" customHeight="1">
      <c r="A183" s="259"/>
      <c r="B183" s="349" t="s">
        <v>89</v>
      </c>
      <c r="C183" s="248" t="s">
        <v>133</v>
      </c>
      <c r="D183" s="248" t="s">
        <v>361</v>
      </c>
      <c r="E183" s="248"/>
      <c r="F183" s="248"/>
      <c r="G183" s="249">
        <f>G184</f>
        <v>8665.662</v>
      </c>
    </row>
    <row r="184" spans="1:7" ht="53.25" customHeight="1">
      <c r="A184" s="246"/>
      <c r="B184" s="261" t="s">
        <v>879</v>
      </c>
      <c r="C184" s="252" t="s">
        <v>133</v>
      </c>
      <c r="D184" s="252" t="s">
        <v>361</v>
      </c>
      <c r="E184" s="252" t="s">
        <v>542</v>
      </c>
      <c r="F184" s="252"/>
      <c r="G184" s="253">
        <f>G185</f>
        <v>8665.662</v>
      </c>
    </row>
    <row r="185" spans="1:7" ht="30" customHeight="1">
      <c r="A185" s="246"/>
      <c r="B185" s="261" t="s">
        <v>836</v>
      </c>
      <c r="C185" s="252" t="s">
        <v>133</v>
      </c>
      <c r="D185" s="252" t="s">
        <v>361</v>
      </c>
      <c r="E185" s="252" t="s">
        <v>854</v>
      </c>
      <c r="F185" s="252"/>
      <c r="G185" s="253">
        <f>G186+G188+G190</f>
        <v>8665.662</v>
      </c>
    </row>
    <row r="186" spans="1:7" ht="39" customHeight="1">
      <c r="A186" s="246"/>
      <c r="B186" s="251" t="s">
        <v>855</v>
      </c>
      <c r="C186" s="252" t="s">
        <v>133</v>
      </c>
      <c r="D186" s="252" t="s">
        <v>361</v>
      </c>
      <c r="E186" s="252" t="s">
        <v>856</v>
      </c>
      <c r="F186" s="248"/>
      <c r="G186" s="253">
        <f>G187</f>
        <v>3000</v>
      </c>
    </row>
    <row r="187" spans="1:7" ht="30.75" customHeight="1">
      <c r="A187" s="246"/>
      <c r="B187" s="261" t="s">
        <v>427</v>
      </c>
      <c r="C187" s="252" t="s">
        <v>133</v>
      </c>
      <c r="D187" s="252" t="s">
        <v>361</v>
      </c>
      <c r="E187" s="252" t="s">
        <v>856</v>
      </c>
      <c r="F187" s="252" t="s">
        <v>430</v>
      </c>
      <c r="G187" s="253">
        <v>3000</v>
      </c>
    </row>
    <row r="188" spans="1:7" ht="33" customHeight="1">
      <c r="A188" s="246"/>
      <c r="B188" s="251" t="s">
        <v>857</v>
      </c>
      <c r="C188" s="252" t="s">
        <v>133</v>
      </c>
      <c r="D188" s="252" t="s">
        <v>361</v>
      </c>
      <c r="E188" s="252" t="s">
        <v>858</v>
      </c>
      <c r="F188" s="248"/>
      <c r="G188" s="253">
        <f>G189</f>
        <v>3165.6620000000003</v>
      </c>
    </row>
    <row r="189" spans="1:7" ht="30.75" customHeight="1">
      <c r="A189" s="246"/>
      <c r="B189" s="261" t="s">
        <v>427</v>
      </c>
      <c r="C189" s="252" t="s">
        <v>133</v>
      </c>
      <c r="D189" s="252" t="s">
        <v>361</v>
      </c>
      <c r="E189" s="252" t="s">
        <v>858</v>
      </c>
      <c r="F189" s="252" t="s">
        <v>430</v>
      </c>
      <c r="G189" s="253">
        <f>1565.662+600+1000</f>
        <v>3165.6620000000003</v>
      </c>
    </row>
    <row r="190" spans="1:7" ht="27.75" customHeight="1">
      <c r="A190" s="246"/>
      <c r="B190" s="251" t="s">
        <v>859</v>
      </c>
      <c r="C190" s="252" t="s">
        <v>133</v>
      </c>
      <c r="D190" s="252" t="s">
        <v>361</v>
      </c>
      <c r="E190" s="252" t="s">
        <v>860</v>
      </c>
      <c r="F190" s="248"/>
      <c r="G190" s="253">
        <f>G191</f>
        <v>2500</v>
      </c>
    </row>
    <row r="191" spans="1:7" ht="30.75" customHeight="1">
      <c r="A191" s="246"/>
      <c r="B191" s="261" t="s">
        <v>427</v>
      </c>
      <c r="C191" s="252" t="s">
        <v>133</v>
      </c>
      <c r="D191" s="252" t="s">
        <v>361</v>
      </c>
      <c r="E191" s="252" t="s">
        <v>860</v>
      </c>
      <c r="F191" s="252" t="s">
        <v>430</v>
      </c>
      <c r="G191" s="253">
        <v>2500</v>
      </c>
    </row>
    <row r="192" spans="1:7" ht="20.25" customHeight="1">
      <c r="A192" s="246" t="s">
        <v>346</v>
      </c>
      <c r="B192" s="365" t="s">
        <v>135</v>
      </c>
      <c r="C192" s="366" t="s">
        <v>104</v>
      </c>
      <c r="D192" s="252"/>
      <c r="E192" s="252"/>
      <c r="F192" s="252"/>
      <c r="G192" s="249">
        <f>G193+G204+G220+G223+G229</f>
        <v>229151.23226999998</v>
      </c>
    </row>
    <row r="193" spans="1:7" ht="20.25" customHeight="1">
      <c r="A193" s="246"/>
      <c r="B193" s="349" t="s">
        <v>354</v>
      </c>
      <c r="C193" s="248" t="s">
        <v>104</v>
      </c>
      <c r="D193" s="248" t="s">
        <v>359</v>
      </c>
      <c r="E193" s="248"/>
      <c r="F193" s="248"/>
      <c r="G193" s="249">
        <f>G194</f>
        <v>100030.87577</v>
      </c>
    </row>
    <row r="194" spans="1:7" ht="32.25" customHeight="1">
      <c r="A194" s="246"/>
      <c r="B194" s="351" t="s">
        <v>904</v>
      </c>
      <c r="C194" s="252" t="s">
        <v>104</v>
      </c>
      <c r="D194" s="252" t="s">
        <v>359</v>
      </c>
      <c r="E194" s="252" t="s">
        <v>499</v>
      </c>
      <c r="F194" s="252"/>
      <c r="G194" s="253">
        <f>G195</f>
        <v>100030.87577</v>
      </c>
    </row>
    <row r="195" spans="1:7" ht="19.5" customHeight="1">
      <c r="A195" s="246"/>
      <c r="B195" s="351" t="s">
        <v>568</v>
      </c>
      <c r="C195" s="252" t="s">
        <v>104</v>
      </c>
      <c r="D195" s="252" t="s">
        <v>359</v>
      </c>
      <c r="E195" s="252" t="s">
        <v>499</v>
      </c>
      <c r="F195" s="252"/>
      <c r="G195" s="253">
        <f>G197+G201</f>
        <v>100030.87577</v>
      </c>
    </row>
    <row r="196" spans="1:7" ht="19.5" customHeight="1">
      <c r="A196" s="246"/>
      <c r="B196" s="351" t="s">
        <v>569</v>
      </c>
      <c r="C196" s="252" t="s">
        <v>104</v>
      </c>
      <c r="D196" s="252" t="s">
        <v>359</v>
      </c>
      <c r="E196" s="252" t="s">
        <v>500</v>
      </c>
      <c r="F196" s="252"/>
      <c r="G196" s="253">
        <f>G198+G202</f>
        <v>69049.74163</v>
      </c>
    </row>
    <row r="197" spans="1:7" ht="54" customHeight="1">
      <c r="A197" s="246"/>
      <c r="B197" s="262" t="s">
        <v>570</v>
      </c>
      <c r="C197" s="252" t="s">
        <v>104</v>
      </c>
      <c r="D197" s="252" t="s">
        <v>359</v>
      </c>
      <c r="E197" s="252" t="s">
        <v>501</v>
      </c>
      <c r="F197" s="252"/>
      <c r="G197" s="253">
        <f>G198+G199+G200</f>
        <v>68666.87577</v>
      </c>
    </row>
    <row r="198" spans="1:7" ht="55.5" customHeight="1">
      <c r="A198" s="246"/>
      <c r="B198" s="261" t="s">
        <v>426</v>
      </c>
      <c r="C198" s="252" t="s">
        <v>104</v>
      </c>
      <c r="D198" s="252" t="s">
        <v>359</v>
      </c>
      <c r="E198" s="252" t="s">
        <v>501</v>
      </c>
      <c r="F198" s="252" t="s">
        <v>429</v>
      </c>
      <c r="G198" s="253">
        <v>38981.32463</v>
      </c>
    </row>
    <row r="199" spans="1:7" ht="28.5" customHeight="1">
      <c r="A199" s="246"/>
      <c r="B199" s="261" t="s">
        <v>427</v>
      </c>
      <c r="C199" s="252" t="s">
        <v>104</v>
      </c>
      <c r="D199" s="252" t="s">
        <v>359</v>
      </c>
      <c r="E199" s="252" t="s">
        <v>501</v>
      </c>
      <c r="F199" s="252" t="s">
        <v>430</v>
      </c>
      <c r="G199" s="253">
        <f>29686.01314-1000</f>
        <v>28686.01314</v>
      </c>
    </row>
    <row r="200" spans="1:7" ht="15.75" customHeight="1">
      <c r="A200" s="246"/>
      <c r="B200" s="261" t="s">
        <v>428</v>
      </c>
      <c r="C200" s="252" t="s">
        <v>104</v>
      </c>
      <c r="D200" s="252" t="s">
        <v>359</v>
      </c>
      <c r="E200" s="252" t="s">
        <v>501</v>
      </c>
      <c r="F200" s="252" t="s">
        <v>431</v>
      </c>
      <c r="G200" s="253">
        <v>999.538</v>
      </c>
    </row>
    <row r="201" spans="1:7" ht="68.25" customHeight="1">
      <c r="A201" s="246"/>
      <c r="B201" s="251" t="s">
        <v>571</v>
      </c>
      <c r="C201" s="252" t="s">
        <v>104</v>
      </c>
      <c r="D201" s="252" t="s">
        <v>359</v>
      </c>
      <c r="E201" s="252" t="s">
        <v>502</v>
      </c>
      <c r="F201" s="252"/>
      <c r="G201" s="253">
        <f>G202+G203</f>
        <v>31364</v>
      </c>
    </row>
    <row r="202" spans="1:7" ht="55.5" customHeight="1">
      <c r="A202" s="246"/>
      <c r="B202" s="261" t="s">
        <v>426</v>
      </c>
      <c r="C202" s="252" t="s">
        <v>104</v>
      </c>
      <c r="D202" s="252" t="s">
        <v>359</v>
      </c>
      <c r="E202" s="252" t="s">
        <v>502</v>
      </c>
      <c r="F202" s="252" t="s">
        <v>429</v>
      </c>
      <c r="G202" s="253">
        <v>30068.417</v>
      </c>
    </row>
    <row r="203" spans="1:7" ht="27.75" customHeight="1">
      <c r="A203" s="246"/>
      <c r="B203" s="261" t="s">
        <v>427</v>
      </c>
      <c r="C203" s="252" t="s">
        <v>104</v>
      </c>
      <c r="D203" s="252" t="s">
        <v>359</v>
      </c>
      <c r="E203" s="252" t="s">
        <v>502</v>
      </c>
      <c r="F203" s="252" t="s">
        <v>430</v>
      </c>
      <c r="G203" s="253">
        <v>1295.583</v>
      </c>
    </row>
    <row r="204" spans="1:7" ht="19.5" customHeight="1">
      <c r="A204" s="246"/>
      <c r="B204" s="350" t="s">
        <v>350</v>
      </c>
      <c r="C204" s="248" t="s">
        <v>104</v>
      </c>
      <c r="D204" s="248" t="s">
        <v>360</v>
      </c>
      <c r="E204" s="248"/>
      <c r="F204" s="248"/>
      <c r="G204" s="249">
        <f>G205</f>
        <v>125039.3565</v>
      </c>
    </row>
    <row r="205" spans="1:7" ht="36.75" customHeight="1">
      <c r="A205" s="246"/>
      <c r="B205" s="351" t="s">
        <v>905</v>
      </c>
      <c r="C205" s="252" t="s">
        <v>104</v>
      </c>
      <c r="D205" s="252" t="s">
        <v>360</v>
      </c>
      <c r="E205" s="252" t="s">
        <v>499</v>
      </c>
      <c r="F205" s="252"/>
      <c r="G205" s="253">
        <f>G207</f>
        <v>125039.3565</v>
      </c>
    </row>
    <row r="206" spans="1:7" ht="21" customHeight="1">
      <c r="A206" s="246"/>
      <c r="B206" s="351" t="s">
        <v>572</v>
      </c>
      <c r="C206" s="252" t="s">
        <v>104</v>
      </c>
      <c r="D206" s="252" t="s">
        <v>360</v>
      </c>
      <c r="E206" s="252" t="s">
        <v>499</v>
      </c>
      <c r="F206" s="252"/>
      <c r="G206" s="253">
        <f>G207+G211+G217+G214</f>
        <v>129187.50349999999</v>
      </c>
    </row>
    <row r="207" spans="1:7" ht="21" customHeight="1">
      <c r="A207" s="246"/>
      <c r="B207" s="351" t="s">
        <v>573</v>
      </c>
      <c r="C207" s="252" t="s">
        <v>104</v>
      </c>
      <c r="D207" s="252" t="s">
        <v>360</v>
      </c>
      <c r="E207" s="252" t="s">
        <v>503</v>
      </c>
      <c r="F207" s="252"/>
      <c r="G207" s="253">
        <f>G208+G212+G218+G215</f>
        <v>125039.3565</v>
      </c>
    </row>
    <row r="208" spans="1:7" ht="55.5" customHeight="1">
      <c r="A208" s="246"/>
      <c r="B208" s="262" t="s">
        <v>570</v>
      </c>
      <c r="C208" s="252" t="s">
        <v>104</v>
      </c>
      <c r="D208" s="252" t="s">
        <v>360</v>
      </c>
      <c r="E208" s="252" t="s">
        <v>504</v>
      </c>
      <c r="F208" s="252"/>
      <c r="G208" s="253">
        <f>G209+G210+G211</f>
        <v>20424.3565</v>
      </c>
    </row>
    <row r="209" spans="1:7" ht="53.25" customHeight="1">
      <c r="A209" s="246"/>
      <c r="B209" s="261" t="s">
        <v>426</v>
      </c>
      <c r="C209" s="252" t="s">
        <v>104</v>
      </c>
      <c r="D209" s="252" t="s">
        <v>360</v>
      </c>
      <c r="E209" s="252" t="s">
        <v>504</v>
      </c>
      <c r="F209" s="252" t="s">
        <v>429</v>
      </c>
      <c r="G209" s="253">
        <v>3500</v>
      </c>
    </row>
    <row r="210" spans="1:7" ht="28.5" customHeight="1">
      <c r="A210" s="246"/>
      <c r="B210" s="261" t="s">
        <v>427</v>
      </c>
      <c r="C210" s="252" t="s">
        <v>104</v>
      </c>
      <c r="D210" s="252" t="s">
        <v>360</v>
      </c>
      <c r="E210" s="252" t="s">
        <v>504</v>
      </c>
      <c r="F210" s="252" t="s">
        <v>430</v>
      </c>
      <c r="G210" s="253">
        <v>15777.9205</v>
      </c>
    </row>
    <row r="211" spans="1:7" ht="15" customHeight="1">
      <c r="A211" s="246"/>
      <c r="B211" s="261" t="s">
        <v>428</v>
      </c>
      <c r="C211" s="252" t="s">
        <v>104</v>
      </c>
      <c r="D211" s="252" t="s">
        <v>360</v>
      </c>
      <c r="E211" s="252" t="s">
        <v>504</v>
      </c>
      <c r="F211" s="252" t="s">
        <v>431</v>
      </c>
      <c r="G211" s="253">
        <v>1146.436</v>
      </c>
    </row>
    <row r="212" spans="1:7" ht="93.75" customHeight="1">
      <c r="A212" s="246"/>
      <c r="B212" s="267" t="s">
        <v>574</v>
      </c>
      <c r="C212" s="252" t="s">
        <v>104</v>
      </c>
      <c r="D212" s="252" t="s">
        <v>360</v>
      </c>
      <c r="E212" s="252" t="s">
        <v>505</v>
      </c>
      <c r="F212" s="252"/>
      <c r="G212" s="253">
        <f>G213+G214</f>
        <v>95153</v>
      </c>
    </row>
    <row r="213" spans="1:7" ht="54" customHeight="1">
      <c r="A213" s="246"/>
      <c r="B213" s="261" t="s">
        <v>426</v>
      </c>
      <c r="C213" s="252" t="s">
        <v>104</v>
      </c>
      <c r="D213" s="252" t="s">
        <v>360</v>
      </c>
      <c r="E213" s="252" t="s">
        <v>505</v>
      </c>
      <c r="F213" s="252" t="s">
        <v>429</v>
      </c>
      <c r="G213" s="253">
        <v>93036.289</v>
      </c>
    </row>
    <row r="214" spans="1:7" ht="26.25" customHeight="1">
      <c r="A214" s="246"/>
      <c r="B214" s="261" t="s">
        <v>427</v>
      </c>
      <c r="C214" s="252" t="s">
        <v>104</v>
      </c>
      <c r="D214" s="252" t="s">
        <v>360</v>
      </c>
      <c r="E214" s="252" t="s">
        <v>505</v>
      </c>
      <c r="F214" s="252" t="s">
        <v>430</v>
      </c>
      <c r="G214" s="253">
        <v>2116.711</v>
      </c>
    </row>
    <row r="215" spans="1:7" ht="54" customHeight="1">
      <c r="A215" s="259"/>
      <c r="B215" s="267" t="s">
        <v>575</v>
      </c>
      <c r="C215" s="252" t="s">
        <v>104</v>
      </c>
      <c r="D215" s="252" t="s">
        <v>360</v>
      </c>
      <c r="E215" s="252" t="s">
        <v>506</v>
      </c>
      <c r="F215" s="257"/>
      <c r="G215" s="253">
        <f>G216+G217</f>
        <v>8685</v>
      </c>
    </row>
    <row r="216" spans="1:7" ht="30" customHeight="1">
      <c r="A216" s="259"/>
      <c r="B216" s="261" t="s">
        <v>427</v>
      </c>
      <c r="C216" s="252" t="s">
        <v>104</v>
      </c>
      <c r="D216" s="252" t="s">
        <v>360</v>
      </c>
      <c r="E216" s="252" t="s">
        <v>506</v>
      </c>
      <c r="F216" s="252" t="s">
        <v>430</v>
      </c>
      <c r="G216" s="253">
        <v>7800</v>
      </c>
    </row>
    <row r="217" spans="1:7" ht="19.5" customHeight="1">
      <c r="A217" s="259"/>
      <c r="B217" s="261" t="s">
        <v>147</v>
      </c>
      <c r="C217" s="252" t="s">
        <v>104</v>
      </c>
      <c r="D217" s="252" t="s">
        <v>360</v>
      </c>
      <c r="E217" s="252" t="s">
        <v>506</v>
      </c>
      <c r="F217" s="252" t="s">
        <v>148</v>
      </c>
      <c r="G217" s="253">
        <v>885</v>
      </c>
    </row>
    <row r="218" spans="1:7" ht="55.5" customHeight="1">
      <c r="A218" s="259"/>
      <c r="B218" s="262" t="s">
        <v>576</v>
      </c>
      <c r="C218" s="252" t="s">
        <v>104</v>
      </c>
      <c r="D218" s="252" t="s">
        <v>360</v>
      </c>
      <c r="E218" s="252" t="s">
        <v>507</v>
      </c>
      <c r="F218" s="252"/>
      <c r="G218" s="253">
        <f>G219</f>
        <v>777</v>
      </c>
    </row>
    <row r="219" spans="1:7" ht="51">
      <c r="A219" s="259"/>
      <c r="B219" s="261" t="s">
        <v>426</v>
      </c>
      <c r="C219" s="252" t="s">
        <v>104</v>
      </c>
      <c r="D219" s="252" t="s">
        <v>360</v>
      </c>
      <c r="E219" s="252" t="s">
        <v>507</v>
      </c>
      <c r="F219" s="252" t="s">
        <v>429</v>
      </c>
      <c r="G219" s="253">
        <v>777</v>
      </c>
    </row>
    <row r="220" spans="1:7" ht="18" customHeight="1">
      <c r="A220" s="246"/>
      <c r="B220" s="250" t="s">
        <v>834</v>
      </c>
      <c r="C220" s="248" t="s">
        <v>104</v>
      </c>
      <c r="D220" s="248" t="s">
        <v>361</v>
      </c>
      <c r="E220" s="257"/>
      <c r="F220" s="257"/>
      <c r="G220" s="249">
        <f>G221</f>
        <v>1244</v>
      </c>
    </row>
    <row r="221" spans="1:7" ht="94.5" customHeight="1">
      <c r="A221" s="246"/>
      <c r="B221" s="267" t="s">
        <v>574</v>
      </c>
      <c r="C221" s="252" t="s">
        <v>104</v>
      </c>
      <c r="D221" s="252" t="s">
        <v>361</v>
      </c>
      <c r="E221" s="252" t="s">
        <v>505</v>
      </c>
      <c r="F221" s="252"/>
      <c r="G221" s="253">
        <f>G222</f>
        <v>1244</v>
      </c>
    </row>
    <row r="222" spans="1:7" ht="51" customHeight="1">
      <c r="A222" s="246"/>
      <c r="B222" s="254" t="s">
        <v>426</v>
      </c>
      <c r="C222" s="252" t="s">
        <v>104</v>
      </c>
      <c r="D222" s="252" t="s">
        <v>361</v>
      </c>
      <c r="E222" s="252" t="s">
        <v>505</v>
      </c>
      <c r="F222" s="252" t="s">
        <v>429</v>
      </c>
      <c r="G222" s="253">
        <v>1244</v>
      </c>
    </row>
    <row r="223" spans="1:7" ht="13.5">
      <c r="A223" s="259"/>
      <c r="B223" s="354" t="s">
        <v>782</v>
      </c>
      <c r="C223" s="248" t="s">
        <v>104</v>
      </c>
      <c r="D223" s="248" t="s">
        <v>104</v>
      </c>
      <c r="E223" s="257"/>
      <c r="F223" s="257"/>
      <c r="G223" s="249">
        <f>SUM(G224)</f>
        <v>600</v>
      </c>
    </row>
    <row r="224" spans="1:7" ht="25.5">
      <c r="A224" s="259"/>
      <c r="B224" s="261" t="s">
        <v>906</v>
      </c>
      <c r="C224" s="252" t="s">
        <v>104</v>
      </c>
      <c r="D224" s="252" t="s">
        <v>104</v>
      </c>
      <c r="E224" s="252" t="s">
        <v>499</v>
      </c>
      <c r="F224" s="248"/>
      <c r="G224" s="253">
        <f>G226</f>
        <v>600</v>
      </c>
    </row>
    <row r="225" spans="1:7" ht="29.25" customHeight="1">
      <c r="A225" s="259"/>
      <c r="B225" s="261" t="s">
        <v>577</v>
      </c>
      <c r="C225" s="252" t="s">
        <v>104</v>
      </c>
      <c r="D225" s="252" t="s">
        <v>104</v>
      </c>
      <c r="E225" s="252" t="s">
        <v>499</v>
      </c>
      <c r="F225" s="252"/>
      <c r="G225" s="253">
        <f>G226</f>
        <v>600</v>
      </c>
    </row>
    <row r="226" spans="1:7" ht="29.25" customHeight="1">
      <c r="A226" s="259"/>
      <c r="B226" s="261" t="s">
        <v>578</v>
      </c>
      <c r="C226" s="252" t="s">
        <v>104</v>
      </c>
      <c r="D226" s="252" t="s">
        <v>104</v>
      </c>
      <c r="E226" s="252" t="s">
        <v>674</v>
      </c>
      <c r="F226" s="252"/>
      <c r="G226" s="253">
        <f>G227</f>
        <v>600</v>
      </c>
    </row>
    <row r="227" spans="1:7" ht="44.25" customHeight="1">
      <c r="A227" s="259"/>
      <c r="B227" s="261" t="s">
        <v>579</v>
      </c>
      <c r="C227" s="252" t="s">
        <v>104</v>
      </c>
      <c r="D227" s="252" t="s">
        <v>104</v>
      </c>
      <c r="E227" s="252" t="s">
        <v>508</v>
      </c>
      <c r="F227" s="252"/>
      <c r="G227" s="253">
        <f>SUM(G228)</f>
        <v>600</v>
      </c>
    </row>
    <row r="228" spans="1:7" ht="25.5">
      <c r="A228" s="259"/>
      <c r="B228" s="261" t="s">
        <v>427</v>
      </c>
      <c r="C228" s="252" t="s">
        <v>104</v>
      </c>
      <c r="D228" s="252" t="s">
        <v>104</v>
      </c>
      <c r="E228" s="252" t="s">
        <v>508</v>
      </c>
      <c r="F228" s="252" t="s">
        <v>430</v>
      </c>
      <c r="G228" s="253">
        <v>600</v>
      </c>
    </row>
    <row r="229" spans="1:7" ht="12.75">
      <c r="A229" s="246"/>
      <c r="B229" s="354" t="s">
        <v>91</v>
      </c>
      <c r="C229" s="248" t="s">
        <v>104</v>
      </c>
      <c r="D229" s="248" t="s">
        <v>107</v>
      </c>
      <c r="E229" s="248"/>
      <c r="F229" s="248"/>
      <c r="G229" s="249">
        <f>SUM(G230)</f>
        <v>2237</v>
      </c>
    </row>
    <row r="230" spans="1:7" ht="25.5">
      <c r="A230" s="246"/>
      <c r="B230" s="261" t="s">
        <v>904</v>
      </c>
      <c r="C230" s="252" t="s">
        <v>104</v>
      </c>
      <c r="D230" s="252" t="s">
        <v>107</v>
      </c>
      <c r="E230" s="252" t="s">
        <v>499</v>
      </c>
      <c r="F230" s="252"/>
      <c r="G230" s="253">
        <f>G231+G235+G239</f>
        <v>2237</v>
      </c>
    </row>
    <row r="231" spans="1:7" ht="16.5" customHeight="1">
      <c r="A231" s="246"/>
      <c r="B231" s="261" t="s">
        <v>572</v>
      </c>
      <c r="C231" s="252" t="s">
        <v>104</v>
      </c>
      <c r="D231" s="252" t="s">
        <v>107</v>
      </c>
      <c r="E231" s="252" t="s">
        <v>676</v>
      </c>
      <c r="F231" s="252"/>
      <c r="G231" s="253">
        <f>G232</f>
        <v>181</v>
      </c>
    </row>
    <row r="232" spans="1:7" ht="16.5" customHeight="1">
      <c r="A232" s="246"/>
      <c r="B232" s="261" t="s">
        <v>580</v>
      </c>
      <c r="C232" s="252" t="s">
        <v>104</v>
      </c>
      <c r="D232" s="252" t="s">
        <v>107</v>
      </c>
      <c r="E232" s="252" t="s">
        <v>676</v>
      </c>
      <c r="F232" s="252"/>
      <c r="G232" s="253">
        <f>G233</f>
        <v>181</v>
      </c>
    </row>
    <row r="233" spans="1:7" ht="43.5" customHeight="1">
      <c r="A233" s="246"/>
      <c r="B233" s="261" t="s">
        <v>581</v>
      </c>
      <c r="C233" s="252" t="s">
        <v>104</v>
      </c>
      <c r="D233" s="252" t="s">
        <v>107</v>
      </c>
      <c r="E233" s="252" t="s">
        <v>509</v>
      </c>
      <c r="F233" s="252"/>
      <c r="G233" s="253">
        <f>G234</f>
        <v>181</v>
      </c>
    </row>
    <row r="234" spans="1:7" ht="25.5">
      <c r="A234" s="246"/>
      <c r="B234" s="261" t="s">
        <v>427</v>
      </c>
      <c r="C234" s="252" t="s">
        <v>104</v>
      </c>
      <c r="D234" s="252" t="s">
        <v>107</v>
      </c>
      <c r="E234" s="252" t="s">
        <v>509</v>
      </c>
      <c r="F234" s="252" t="s">
        <v>430</v>
      </c>
      <c r="G234" s="253">
        <v>181</v>
      </c>
    </row>
    <row r="235" spans="1:7" ht="16.5" customHeight="1">
      <c r="A235" s="246"/>
      <c r="B235" s="261" t="s">
        <v>573</v>
      </c>
      <c r="C235" s="252" t="s">
        <v>104</v>
      </c>
      <c r="D235" s="252" t="s">
        <v>107</v>
      </c>
      <c r="E235" s="252" t="s">
        <v>676</v>
      </c>
      <c r="F235" s="252"/>
      <c r="G235" s="253">
        <f>G236</f>
        <v>1491.5</v>
      </c>
    </row>
    <row r="236" spans="1:7" ht="43.5" customHeight="1">
      <c r="A236" s="246"/>
      <c r="B236" s="261" t="s">
        <v>579</v>
      </c>
      <c r="C236" s="252" t="s">
        <v>104</v>
      </c>
      <c r="D236" s="252" t="s">
        <v>107</v>
      </c>
      <c r="E236" s="252" t="s">
        <v>543</v>
      </c>
      <c r="F236" s="252"/>
      <c r="G236" s="253">
        <f>G237+G238</f>
        <v>1491.5</v>
      </c>
    </row>
    <row r="237" spans="1:7" ht="25.5">
      <c r="A237" s="246"/>
      <c r="B237" s="261" t="s">
        <v>427</v>
      </c>
      <c r="C237" s="252" t="s">
        <v>104</v>
      </c>
      <c r="D237" s="252" t="s">
        <v>107</v>
      </c>
      <c r="E237" s="252" t="s">
        <v>543</v>
      </c>
      <c r="F237" s="252" t="s">
        <v>430</v>
      </c>
      <c r="G237" s="253">
        <v>695</v>
      </c>
    </row>
    <row r="238" spans="1:7" ht="25.5">
      <c r="A238" s="246"/>
      <c r="B238" s="261" t="s">
        <v>100</v>
      </c>
      <c r="C238" s="252" t="s">
        <v>104</v>
      </c>
      <c r="D238" s="252" t="s">
        <v>107</v>
      </c>
      <c r="E238" s="252" t="s">
        <v>543</v>
      </c>
      <c r="F238" s="252" t="s">
        <v>146</v>
      </c>
      <c r="G238" s="253">
        <v>796.5</v>
      </c>
    </row>
    <row r="239" spans="1:7" ht="27" customHeight="1">
      <c r="A239" s="246"/>
      <c r="B239" s="261" t="s">
        <v>608</v>
      </c>
      <c r="C239" s="252" t="s">
        <v>104</v>
      </c>
      <c r="D239" s="252" t="s">
        <v>107</v>
      </c>
      <c r="E239" s="252" t="s">
        <v>510</v>
      </c>
      <c r="F239" s="252"/>
      <c r="G239" s="253">
        <f>G240+G243</f>
        <v>564.5</v>
      </c>
    </row>
    <row r="240" spans="1:7" ht="27" customHeight="1">
      <c r="A240" s="246"/>
      <c r="B240" s="261" t="s">
        <v>679</v>
      </c>
      <c r="C240" s="252" t="s">
        <v>104</v>
      </c>
      <c r="D240" s="252" t="s">
        <v>107</v>
      </c>
      <c r="E240" s="252" t="s">
        <v>609</v>
      </c>
      <c r="F240" s="252"/>
      <c r="G240" s="253">
        <f>G241</f>
        <v>474.5</v>
      </c>
    </row>
    <row r="241" spans="1:7" ht="43.5" customHeight="1">
      <c r="A241" s="246"/>
      <c r="B241" s="261" t="s">
        <v>579</v>
      </c>
      <c r="C241" s="252" t="s">
        <v>104</v>
      </c>
      <c r="D241" s="252" t="s">
        <v>107</v>
      </c>
      <c r="E241" s="252" t="s">
        <v>544</v>
      </c>
      <c r="F241" s="252"/>
      <c r="G241" s="253">
        <f>G242</f>
        <v>474.5</v>
      </c>
    </row>
    <row r="242" spans="1:7" ht="25.5">
      <c r="A242" s="246"/>
      <c r="B242" s="261" t="s">
        <v>427</v>
      </c>
      <c r="C242" s="252" t="s">
        <v>104</v>
      </c>
      <c r="D242" s="252" t="s">
        <v>107</v>
      </c>
      <c r="E242" s="252" t="s">
        <v>544</v>
      </c>
      <c r="F242" s="252" t="s">
        <v>430</v>
      </c>
      <c r="G242" s="253">
        <v>474.5</v>
      </c>
    </row>
    <row r="243" spans="1:7" ht="27" customHeight="1">
      <c r="A243" s="246"/>
      <c r="B243" s="261" t="s">
        <v>679</v>
      </c>
      <c r="C243" s="252" t="s">
        <v>104</v>
      </c>
      <c r="D243" s="252" t="s">
        <v>107</v>
      </c>
      <c r="E243" s="252" t="s">
        <v>675</v>
      </c>
      <c r="F243" s="252"/>
      <c r="G243" s="253">
        <f>G244</f>
        <v>90</v>
      </c>
    </row>
    <row r="244" spans="1:7" ht="43.5" customHeight="1">
      <c r="A244" s="246"/>
      <c r="B244" s="261" t="s">
        <v>579</v>
      </c>
      <c r="C244" s="252" t="s">
        <v>104</v>
      </c>
      <c r="D244" s="252" t="s">
        <v>107</v>
      </c>
      <c r="E244" s="252" t="s">
        <v>511</v>
      </c>
      <c r="F244" s="252"/>
      <c r="G244" s="253">
        <f>G245</f>
        <v>90</v>
      </c>
    </row>
    <row r="245" spans="1:7" ht="25.5">
      <c r="A245" s="246"/>
      <c r="B245" s="261" t="s">
        <v>427</v>
      </c>
      <c r="C245" s="252" t="s">
        <v>104</v>
      </c>
      <c r="D245" s="252" t="s">
        <v>107</v>
      </c>
      <c r="E245" s="252" t="s">
        <v>511</v>
      </c>
      <c r="F245" s="252" t="s">
        <v>430</v>
      </c>
      <c r="G245" s="253">
        <v>90</v>
      </c>
    </row>
    <row r="246" spans="1:7" ht="14.25">
      <c r="A246" s="246" t="s">
        <v>349</v>
      </c>
      <c r="B246" s="362" t="s">
        <v>433</v>
      </c>
      <c r="C246" s="248" t="s">
        <v>136</v>
      </c>
      <c r="D246" s="252"/>
      <c r="E246" s="252"/>
      <c r="F246" s="252"/>
      <c r="G246" s="249">
        <f>G247+G253</f>
        <v>10857.505</v>
      </c>
    </row>
    <row r="247" spans="1:7" ht="12.75">
      <c r="A247" s="246"/>
      <c r="B247" s="349" t="s">
        <v>93</v>
      </c>
      <c r="C247" s="248" t="s">
        <v>136</v>
      </c>
      <c r="D247" s="248" t="s">
        <v>359</v>
      </c>
      <c r="E247" s="248"/>
      <c r="F247" s="248"/>
      <c r="G247" s="249">
        <f>G248</f>
        <v>1400</v>
      </c>
    </row>
    <row r="248" spans="1:7" ht="25.5">
      <c r="A248" s="246"/>
      <c r="B248" s="262" t="s">
        <v>630</v>
      </c>
      <c r="C248" s="252" t="s">
        <v>136</v>
      </c>
      <c r="D248" s="252" t="s">
        <v>359</v>
      </c>
      <c r="E248" s="252" t="s">
        <v>545</v>
      </c>
      <c r="F248" s="252"/>
      <c r="G248" s="253">
        <f>G249</f>
        <v>1400</v>
      </c>
    </row>
    <row r="249" spans="1:7" ht="27.75" customHeight="1">
      <c r="A249" s="246"/>
      <c r="B249" s="262" t="s">
        <v>610</v>
      </c>
      <c r="C249" s="252" t="s">
        <v>136</v>
      </c>
      <c r="D249" s="252" t="s">
        <v>359</v>
      </c>
      <c r="E249" s="252" t="s">
        <v>546</v>
      </c>
      <c r="F249" s="252"/>
      <c r="G249" s="253">
        <f>G251</f>
        <v>1400</v>
      </c>
    </row>
    <row r="250" spans="1:7" ht="27.75" customHeight="1">
      <c r="A250" s="246"/>
      <c r="B250" s="262" t="s">
        <v>611</v>
      </c>
      <c r="C250" s="252" t="s">
        <v>136</v>
      </c>
      <c r="D250" s="252" t="s">
        <v>359</v>
      </c>
      <c r="E250" s="252" t="s">
        <v>612</v>
      </c>
      <c r="F250" s="252"/>
      <c r="G250" s="253">
        <f>G251</f>
        <v>1400</v>
      </c>
    </row>
    <row r="251" spans="1:7" ht="38.25">
      <c r="A251" s="246"/>
      <c r="B251" s="262" t="s">
        <v>579</v>
      </c>
      <c r="C251" s="252" t="s">
        <v>136</v>
      </c>
      <c r="D251" s="252" t="s">
        <v>359</v>
      </c>
      <c r="E251" s="252" t="s">
        <v>547</v>
      </c>
      <c r="F251" s="252"/>
      <c r="G251" s="253">
        <f>G252</f>
        <v>1400</v>
      </c>
    </row>
    <row r="252" spans="1:7" ht="25.5">
      <c r="A252" s="259"/>
      <c r="B252" s="262" t="s">
        <v>100</v>
      </c>
      <c r="C252" s="252" t="s">
        <v>136</v>
      </c>
      <c r="D252" s="252" t="s">
        <v>359</v>
      </c>
      <c r="E252" s="252" t="s">
        <v>547</v>
      </c>
      <c r="F252" s="252" t="s">
        <v>146</v>
      </c>
      <c r="G252" s="253">
        <v>1400</v>
      </c>
    </row>
    <row r="253" spans="1:7" ht="13.5">
      <c r="A253" s="246"/>
      <c r="B253" s="349" t="s">
        <v>291</v>
      </c>
      <c r="C253" s="248" t="s">
        <v>136</v>
      </c>
      <c r="D253" s="248" t="s">
        <v>362</v>
      </c>
      <c r="E253" s="266"/>
      <c r="F253" s="266"/>
      <c r="G253" s="249">
        <f>SUM(G254)</f>
        <v>9457.505</v>
      </c>
    </row>
    <row r="254" spans="1:7" ht="25.5">
      <c r="A254" s="246"/>
      <c r="B254" s="262" t="s">
        <v>630</v>
      </c>
      <c r="C254" s="252" t="s">
        <v>136</v>
      </c>
      <c r="D254" s="252" t="s">
        <v>362</v>
      </c>
      <c r="E254" s="252" t="s">
        <v>545</v>
      </c>
      <c r="F254" s="257"/>
      <c r="G254" s="253">
        <f>SUM(G255)</f>
        <v>9457.505</v>
      </c>
    </row>
    <row r="255" spans="1:7" ht="12.75">
      <c r="A255" s="246"/>
      <c r="B255" s="262" t="s">
        <v>613</v>
      </c>
      <c r="C255" s="252" t="s">
        <v>136</v>
      </c>
      <c r="D255" s="252" t="s">
        <v>362</v>
      </c>
      <c r="E255" s="252" t="s">
        <v>629</v>
      </c>
      <c r="F255" s="252"/>
      <c r="G255" s="253">
        <f>SUM(G257)</f>
        <v>9457.505</v>
      </c>
    </row>
    <row r="256" spans="1:7" ht="42.75" customHeight="1">
      <c r="A256" s="246"/>
      <c r="B256" s="262" t="s">
        <v>614</v>
      </c>
      <c r="C256" s="252" t="s">
        <v>136</v>
      </c>
      <c r="D256" s="252" t="s">
        <v>362</v>
      </c>
      <c r="E256" s="252" t="s">
        <v>615</v>
      </c>
      <c r="F256" s="252"/>
      <c r="G256" s="253">
        <f>SUM(G258)</f>
        <v>9457.505</v>
      </c>
    </row>
    <row r="257" spans="1:7" ht="55.5" customHeight="1">
      <c r="A257" s="246"/>
      <c r="B257" s="262" t="s">
        <v>570</v>
      </c>
      <c r="C257" s="252" t="s">
        <v>136</v>
      </c>
      <c r="D257" s="252" t="s">
        <v>362</v>
      </c>
      <c r="E257" s="252" t="s">
        <v>548</v>
      </c>
      <c r="F257" s="252"/>
      <c r="G257" s="253">
        <f>SUM(G258)</f>
        <v>9457.505</v>
      </c>
    </row>
    <row r="258" spans="1:7" ht="25.5">
      <c r="A258" s="246"/>
      <c r="B258" s="262" t="s">
        <v>100</v>
      </c>
      <c r="C258" s="252" t="s">
        <v>136</v>
      </c>
      <c r="D258" s="252" t="s">
        <v>362</v>
      </c>
      <c r="E258" s="252" t="s">
        <v>548</v>
      </c>
      <c r="F258" s="252" t="s">
        <v>146</v>
      </c>
      <c r="G258" s="253">
        <v>9457.505</v>
      </c>
    </row>
    <row r="259" spans="1:7" ht="18.75" customHeight="1">
      <c r="A259" s="246" t="s">
        <v>353</v>
      </c>
      <c r="B259" s="368" t="s">
        <v>75</v>
      </c>
      <c r="C259" s="248" t="s">
        <v>357</v>
      </c>
      <c r="D259" s="252"/>
      <c r="E259" s="252"/>
      <c r="F259" s="252"/>
      <c r="G259" s="249">
        <f>G260+G265+G271+G293</f>
        <v>46131.311</v>
      </c>
    </row>
    <row r="260" spans="1:7" ht="15" customHeight="1">
      <c r="A260" s="246"/>
      <c r="B260" s="350" t="s">
        <v>96</v>
      </c>
      <c r="C260" s="248" t="s">
        <v>357</v>
      </c>
      <c r="D260" s="248" t="s">
        <v>359</v>
      </c>
      <c r="E260" s="248"/>
      <c r="F260" s="248"/>
      <c r="G260" s="249">
        <f>G261</f>
        <v>2738.011</v>
      </c>
    </row>
    <row r="261" spans="1:7" ht="25.5">
      <c r="A261" s="246"/>
      <c r="B261" s="351" t="s">
        <v>631</v>
      </c>
      <c r="C261" s="252" t="s">
        <v>357</v>
      </c>
      <c r="D261" s="252" t="s">
        <v>359</v>
      </c>
      <c r="E261" s="252" t="s">
        <v>512</v>
      </c>
      <c r="F261" s="252"/>
      <c r="G261" s="253">
        <f>G263</f>
        <v>2738.011</v>
      </c>
    </row>
    <row r="262" spans="1:7" ht="18.75" customHeight="1">
      <c r="A262" s="246"/>
      <c r="B262" s="351" t="s">
        <v>617</v>
      </c>
      <c r="C262" s="252" t="s">
        <v>357</v>
      </c>
      <c r="D262" s="252" t="s">
        <v>359</v>
      </c>
      <c r="E262" s="252" t="s">
        <v>549</v>
      </c>
      <c r="F262" s="252"/>
      <c r="G262" s="253">
        <f>SUM(G263)</f>
        <v>2738.011</v>
      </c>
    </row>
    <row r="263" spans="1:7" ht="27" customHeight="1">
      <c r="A263" s="246"/>
      <c r="B263" s="283" t="s">
        <v>550</v>
      </c>
      <c r="C263" s="252" t="s">
        <v>357</v>
      </c>
      <c r="D263" s="252" t="s">
        <v>359</v>
      </c>
      <c r="E263" s="252" t="s">
        <v>680</v>
      </c>
      <c r="F263" s="252"/>
      <c r="G263" s="253">
        <f>G264</f>
        <v>2738.011</v>
      </c>
    </row>
    <row r="264" spans="1:7" ht="12.75">
      <c r="A264" s="246"/>
      <c r="B264" s="262" t="s">
        <v>147</v>
      </c>
      <c r="C264" s="252" t="s">
        <v>357</v>
      </c>
      <c r="D264" s="252" t="s">
        <v>359</v>
      </c>
      <c r="E264" s="252" t="s">
        <v>680</v>
      </c>
      <c r="F264" s="252" t="s">
        <v>148</v>
      </c>
      <c r="G264" s="253">
        <v>2738.011</v>
      </c>
    </row>
    <row r="265" spans="1:7" ht="12.75">
      <c r="A265" s="246"/>
      <c r="B265" s="350" t="s">
        <v>412</v>
      </c>
      <c r="C265" s="248" t="s">
        <v>357</v>
      </c>
      <c r="D265" s="248" t="s">
        <v>361</v>
      </c>
      <c r="E265" s="248"/>
      <c r="F265" s="248"/>
      <c r="G265" s="249">
        <f>G268</f>
        <v>9352</v>
      </c>
    </row>
    <row r="266" spans="1:7" ht="25.5">
      <c r="A266" s="246"/>
      <c r="B266" s="351" t="s">
        <v>631</v>
      </c>
      <c r="C266" s="252" t="s">
        <v>357</v>
      </c>
      <c r="D266" s="252" t="s">
        <v>361</v>
      </c>
      <c r="E266" s="252" t="s">
        <v>512</v>
      </c>
      <c r="F266" s="252"/>
      <c r="G266" s="253">
        <f>SUM(G267)</f>
        <v>9352</v>
      </c>
    </row>
    <row r="267" spans="1:7" ht="18" customHeight="1">
      <c r="A267" s="246"/>
      <c r="B267" s="351" t="s">
        <v>622</v>
      </c>
      <c r="C267" s="252" t="s">
        <v>357</v>
      </c>
      <c r="D267" s="252" t="s">
        <v>361</v>
      </c>
      <c r="E267" s="252" t="s">
        <v>549</v>
      </c>
      <c r="F267" s="252"/>
      <c r="G267" s="253">
        <f>SUM(G268)</f>
        <v>9352</v>
      </c>
    </row>
    <row r="268" spans="1:7" ht="40.5" customHeight="1">
      <c r="A268" s="259"/>
      <c r="B268" s="262" t="s">
        <v>618</v>
      </c>
      <c r="C268" s="252" t="s">
        <v>357</v>
      </c>
      <c r="D268" s="252" t="s">
        <v>361</v>
      </c>
      <c r="E268" s="252" t="s">
        <v>552</v>
      </c>
      <c r="F268" s="252"/>
      <c r="G268" s="253">
        <f>G269+G270</f>
        <v>9352</v>
      </c>
    </row>
    <row r="269" spans="1:7" ht="25.5">
      <c r="A269" s="246"/>
      <c r="B269" s="261" t="s">
        <v>427</v>
      </c>
      <c r="C269" s="252" t="s">
        <v>357</v>
      </c>
      <c r="D269" s="252" t="s">
        <v>361</v>
      </c>
      <c r="E269" s="252" t="s">
        <v>552</v>
      </c>
      <c r="F269" s="252" t="s">
        <v>430</v>
      </c>
      <c r="G269" s="253">
        <v>763</v>
      </c>
    </row>
    <row r="270" spans="1:7" ht="13.5">
      <c r="A270" s="259"/>
      <c r="B270" s="262" t="s">
        <v>147</v>
      </c>
      <c r="C270" s="252" t="s">
        <v>357</v>
      </c>
      <c r="D270" s="252" t="s">
        <v>361</v>
      </c>
      <c r="E270" s="252" t="s">
        <v>552</v>
      </c>
      <c r="F270" s="252" t="s">
        <v>148</v>
      </c>
      <c r="G270" s="253">
        <v>8589</v>
      </c>
    </row>
    <row r="271" spans="1:7" ht="13.5">
      <c r="A271" s="259"/>
      <c r="B271" s="349" t="s">
        <v>123</v>
      </c>
      <c r="C271" s="248" t="s">
        <v>357</v>
      </c>
      <c r="D271" s="248" t="s">
        <v>362</v>
      </c>
      <c r="E271" s="248"/>
      <c r="F271" s="248"/>
      <c r="G271" s="249">
        <f>G272</f>
        <v>32740.300000000003</v>
      </c>
    </row>
    <row r="272" spans="1:7" ht="25.5">
      <c r="A272" s="259"/>
      <c r="B272" s="351" t="s">
        <v>631</v>
      </c>
      <c r="C272" s="252" t="s">
        <v>357</v>
      </c>
      <c r="D272" s="252" t="s">
        <v>362</v>
      </c>
      <c r="E272" s="252" t="s">
        <v>512</v>
      </c>
      <c r="F272" s="248"/>
      <c r="G272" s="253">
        <f>G273+G282</f>
        <v>32740.300000000003</v>
      </c>
    </row>
    <row r="273" spans="1:7" ht="18" customHeight="1">
      <c r="A273" s="259"/>
      <c r="B273" s="369" t="s">
        <v>584</v>
      </c>
      <c r="C273" s="252" t="s">
        <v>357</v>
      </c>
      <c r="D273" s="252" t="s">
        <v>362</v>
      </c>
      <c r="E273" s="252" t="s">
        <v>513</v>
      </c>
      <c r="F273" s="248"/>
      <c r="G273" s="253">
        <f>G274+G277+G279+G289</f>
        <v>23255.4</v>
      </c>
    </row>
    <row r="274" spans="1:7" ht="67.5" customHeight="1">
      <c r="A274" s="265"/>
      <c r="B274" s="283" t="s">
        <v>620</v>
      </c>
      <c r="C274" s="252" t="s">
        <v>357</v>
      </c>
      <c r="D274" s="252" t="s">
        <v>362</v>
      </c>
      <c r="E274" s="252" t="s">
        <v>514</v>
      </c>
      <c r="F274" s="252"/>
      <c r="G274" s="253">
        <f>G275+G276</f>
        <v>3040</v>
      </c>
    </row>
    <row r="275" spans="1:7" ht="25.5">
      <c r="A275" s="246"/>
      <c r="B275" s="261" t="s">
        <v>427</v>
      </c>
      <c r="C275" s="252" t="s">
        <v>357</v>
      </c>
      <c r="D275" s="252" t="s">
        <v>362</v>
      </c>
      <c r="E275" s="252" t="s">
        <v>514</v>
      </c>
      <c r="F275" s="252" t="s">
        <v>430</v>
      </c>
      <c r="G275" s="253">
        <v>60</v>
      </c>
    </row>
    <row r="276" spans="1:7" ht="12.75">
      <c r="A276" s="265"/>
      <c r="B276" s="262" t="s">
        <v>147</v>
      </c>
      <c r="C276" s="252" t="s">
        <v>357</v>
      </c>
      <c r="D276" s="252" t="s">
        <v>362</v>
      </c>
      <c r="E276" s="252" t="s">
        <v>514</v>
      </c>
      <c r="F276" s="252" t="s">
        <v>148</v>
      </c>
      <c r="G276" s="253">
        <v>2980</v>
      </c>
    </row>
    <row r="277" spans="1:7" ht="192.75" customHeight="1">
      <c r="A277" s="259"/>
      <c r="B277" s="267" t="s">
        <v>619</v>
      </c>
      <c r="C277" s="252" t="s">
        <v>357</v>
      </c>
      <c r="D277" s="252" t="s">
        <v>362</v>
      </c>
      <c r="E277" s="252" t="s">
        <v>554</v>
      </c>
      <c r="F277" s="252"/>
      <c r="G277" s="253">
        <f>G278</f>
        <v>19730</v>
      </c>
    </row>
    <row r="278" spans="1:7" ht="12.75">
      <c r="A278" s="246"/>
      <c r="B278" s="262" t="s">
        <v>147</v>
      </c>
      <c r="C278" s="252" t="s">
        <v>357</v>
      </c>
      <c r="D278" s="252" t="s">
        <v>362</v>
      </c>
      <c r="E278" s="252" t="s">
        <v>554</v>
      </c>
      <c r="F278" s="252" t="s">
        <v>148</v>
      </c>
      <c r="G278" s="253">
        <v>19730</v>
      </c>
    </row>
    <row r="279" spans="1:7" ht="30.75" customHeight="1">
      <c r="A279" s="246"/>
      <c r="B279" s="370" t="s">
        <v>786</v>
      </c>
      <c r="C279" s="252" t="s">
        <v>357</v>
      </c>
      <c r="D279" s="252" t="s">
        <v>362</v>
      </c>
      <c r="E279" s="252" t="s">
        <v>555</v>
      </c>
      <c r="F279" s="248"/>
      <c r="G279" s="253">
        <f>G281</f>
        <v>142.4</v>
      </c>
    </row>
    <row r="280" spans="1:7" ht="15.75" customHeight="1">
      <c r="A280" s="259"/>
      <c r="B280" s="371" t="s">
        <v>293</v>
      </c>
      <c r="C280" s="257" t="s">
        <v>357</v>
      </c>
      <c r="D280" s="257" t="s">
        <v>362</v>
      </c>
      <c r="E280" s="257" t="s">
        <v>681</v>
      </c>
      <c r="F280" s="248"/>
      <c r="G280" s="279">
        <v>142.4</v>
      </c>
    </row>
    <row r="281" spans="1:7" ht="13.5">
      <c r="A281" s="259"/>
      <c r="B281" s="262" t="s">
        <v>147</v>
      </c>
      <c r="C281" s="252" t="s">
        <v>357</v>
      </c>
      <c r="D281" s="252" t="s">
        <v>362</v>
      </c>
      <c r="E281" s="252" t="s">
        <v>555</v>
      </c>
      <c r="F281" s="252" t="s">
        <v>148</v>
      </c>
      <c r="G281" s="253">
        <v>142.4</v>
      </c>
    </row>
    <row r="282" spans="1:7" ht="18" customHeight="1">
      <c r="A282" s="259"/>
      <c r="B282" s="351" t="s">
        <v>627</v>
      </c>
      <c r="C282" s="252" t="s">
        <v>357</v>
      </c>
      <c r="D282" s="252" t="s">
        <v>362</v>
      </c>
      <c r="E282" s="252" t="s">
        <v>566</v>
      </c>
      <c r="F282" s="248"/>
      <c r="G282" s="253">
        <f>G283+G286</f>
        <v>9484.9</v>
      </c>
    </row>
    <row r="283" spans="1:7" ht="51.75" customHeight="1">
      <c r="A283" s="246"/>
      <c r="B283" s="267" t="s">
        <v>628</v>
      </c>
      <c r="C283" s="252" t="s">
        <v>357</v>
      </c>
      <c r="D283" s="252" t="s">
        <v>362</v>
      </c>
      <c r="E283" s="252" t="s">
        <v>861</v>
      </c>
      <c r="F283" s="248"/>
      <c r="G283" s="253">
        <f>G284+G285</f>
        <v>9179</v>
      </c>
    </row>
    <row r="284" spans="1:7" ht="30.75" customHeight="1">
      <c r="A284" s="246"/>
      <c r="B284" s="261" t="s">
        <v>427</v>
      </c>
      <c r="C284" s="252" t="s">
        <v>357</v>
      </c>
      <c r="D284" s="252" t="s">
        <v>362</v>
      </c>
      <c r="E284" s="252" t="s">
        <v>861</v>
      </c>
      <c r="F284" s="252" t="s">
        <v>430</v>
      </c>
      <c r="G284" s="253">
        <v>782.1</v>
      </c>
    </row>
    <row r="285" spans="1:7" ht="30.75" customHeight="1">
      <c r="A285" s="246"/>
      <c r="B285" s="251" t="s">
        <v>775</v>
      </c>
      <c r="C285" s="252" t="s">
        <v>357</v>
      </c>
      <c r="D285" s="252" t="s">
        <v>362</v>
      </c>
      <c r="E285" s="252" t="s">
        <v>861</v>
      </c>
      <c r="F285" s="252" t="s">
        <v>286</v>
      </c>
      <c r="G285" s="253">
        <v>8396.9</v>
      </c>
    </row>
    <row r="286" spans="1:7" ht="51.75" customHeight="1">
      <c r="A286" s="246"/>
      <c r="B286" s="267" t="s">
        <v>863</v>
      </c>
      <c r="C286" s="252" t="s">
        <v>357</v>
      </c>
      <c r="D286" s="252" t="s">
        <v>362</v>
      </c>
      <c r="E286" s="252" t="s">
        <v>862</v>
      </c>
      <c r="F286" s="248"/>
      <c r="G286" s="253">
        <f>G287</f>
        <v>305.9</v>
      </c>
    </row>
    <row r="287" spans="1:7" ht="30.75" customHeight="1">
      <c r="A287" s="246"/>
      <c r="B287" s="251" t="s">
        <v>775</v>
      </c>
      <c r="C287" s="252" t="s">
        <v>357</v>
      </c>
      <c r="D287" s="252" t="s">
        <v>362</v>
      </c>
      <c r="E287" s="252" t="s">
        <v>862</v>
      </c>
      <c r="F287" s="252" t="s">
        <v>286</v>
      </c>
      <c r="G287" s="253">
        <v>305.9</v>
      </c>
    </row>
    <row r="288" spans="1:7" ht="17.25" customHeight="1">
      <c r="A288" s="246"/>
      <c r="B288" s="278" t="s">
        <v>650</v>
      </c>
      <c r="C288" s="257" t="s">
        <v>357</v>
      </c>
      <c r="D288" s="257" t="s">
        <v>362</v>
      </c>
      <c r="E288" s="257" t="s">
        <v>862</v>
      </c>
      <c r="F288" s="252"/>
      <c r="G288" s="279">
        <v>290.6</v>
      </c>
    </row>
    <row r="289" spans="1:7" ht="56.25" customHeight="1">
      <c r="A289" s="259"/>
      <c r="B289" s="263" t="s">
        <v>757</v>
      </c>
      <c r="C289" s="252" t="s">
        <v>357</v>
      </c>
      <c r="D289" s="252" t="s">
        <v>362</v>
      </c>
      <c r="E289" s="252" t="s">
        <v>758</v>
      </c>
      <c r="F289" s="252"/>
      <c r="G289" s="253">
        <f>G292</f>
        <v>343</v>
      </c>
    </row>
    <row r="290" spans="1:7" ht="69" customHeight="1" hidden="1">
      <c r="A290" s="246"/>
      <c r="B290" s="284" t="s">
        <v>621</v>
      </c>
      <c r="C290" s="252" t="s">
        <v>194</v>
      </c>
      <c r="D290" s="252" t="s">
        <v>413</v>
      </c>
      <c r="E290" s="252" t="s">
        <v>555</v>
      </c>
      <c r="F290" s="248"/>
      <c r="G290" s="253">
        <f>G292</f>
        <v>343</v>
      </c>
    </row>
    <row r="291" spans="1:7" ht="17.25" customHeight="1" hidden="1">
      <c r="A291" s="246"/>
      <c r="B291" s="285" t="s">
        <v>293</v>
      </c>
      <c r="C291" s="252"/>
      <c r="D291" s="252"/>
      <c r="E291" s="252"/>
      <c r="F291" s="248"/>
      <c r="G291" s="279">
        <f>G292</f>
        <v>343</v>
      </c>
    </row>
    <row r="292" spans="1:7" ht="20.25" customHeight="1">
      <c r="A292" s="259"/>
      <c r="B292" s="251" t="s">
        <v>147</v>
      </c>
      <c r="C292" s="252" t="s">
        <v>357</v>
      </c>
      <c r="D292" s="252" t="s">
        <v>362</v>
      </c>
      <c r="E292" s="252" t="s">
        <v>758</v>
      </c>
      <c r="F292" s="252" t="s">
        <v>148</v>
      </c>
      <c r="G292" s="253">
        <v>343</v>
      </c>
    </row>
    <row r="293" spans="1:7" ht="12.75">
      <c r="A293" s="246"/>
      <c r="B293" s="350" t="s">
        <v>125</v>
      </c>
      <c r="C293" s="248" t="s">
        <v>357</v>
      </c>
      <c r="D293" s="248" t="s">
        <v>103</v>
      </c>
      <c r="E293" s="248"/>
      <c r="F293" s="248"/>
      <c r="G293" s="249">
        <f>G294</f>
        <v>1301</v>
      </c>
    </row>
    <row r="294" spans="1:7" ht="25.5">
      <c r="A294" s="265"/>
      <c r="B294" s="262" t="s">
        <v>660</v>
      </c>
      <c r="C294" s="252" t="s">
        <v>357</v>
      </c>
      <c r="D294" s="252" t="s">
        <v>103</v>
      </c>
      <c r="E294" s="252" t="s">
        <v>512</v>
      </c>
      <c r="F294" s="252"/>
      <c r="G294" s="253">
        <f>G295</f>
        <v>1301</v>
      </c>
    </row>
    <row r="295" spans="1:7" ht="17.25" customHeight="1">
      <c r="A295" s="265"/>
      <c r="B295" s="261" t="s">
        <v>585</v>
      </c>
      <c r="C295" s="252" t="s">
        <v>357</v>
      </c>
      <c r="D295" s="252" t="s">
        <v>103</v>
      </c>
      <c r="E295" s="252" t="s">
        <v>549</v>
      </c>
      <c r="F295" s="252"/>
      <c r="G295" s="253">
        <f>G296+G298+G300+G302+G304</f>
        <v>1301</v>
      </c>
    </row>
    <row r="296" spans="1:7" ht="29.25" customHeight="1">
      <c r="A296" s="246"/>
      <c r="B296" s="261" t="s">
        <v>556</v>
      </c>
      <c r="C296" s="252" t="s">
        <v>357</v>
      </c>
      <c r="D296" s="252" t="s">
        <v>103</v>
      </c>
      <c r="E296" s="252" t="s">
        <v>515</v>
      </c>
      <c r="F296" s="252"/>
      <c r="G296" s="253">
        <f>SUM(G297)</f>
        <v>447</v>
      </c>
    </row>
    <row r="297" spans="1:7" ht="12.75">
      <c r="A297" s="246"/>
      <c r="B297" s="261" t="s">
        <v>147</v>
      </c>
      <c r="C297" s="252" t="s">
        <v>357</v>
      </c>
      <c r="D297" s="252" t="s">
        <v>103</v>
      </c>
      <c r="E297" s="252" t="s">
        <v>515</v>
      </c>
      <c r="F297" s="252" t="s">
        <v>148</v>
      </c>
      <c r="G297" s="253">
        <v>447</v>
      </c>
    </row>
    <row r="298" spans="1:7" ht="28.5" customHeight="1">
      <c r="A298" s="246"/>
      <c r="B298" s="261" t="s">
        <v>557</v>
      </c>
      <c r="C298" s="252" t="s">
        <v>357</v>
      </c>
      <c r="D298" s="252" t="s">
        <v>103</v>
      </c>
      <c r="E298" s="252" t="s">
        <v>558</v>
      </c>
      <c r="F298" s="252"/>
      <c r="G298" s="253">
        <f>SUM(G299)</f>
        <v>500</v>
      </c>
    </row>
    <row r="299" spans="1:7" ht="12.75">
      <c r="A299" s="246"/>
      <c r="B299" s="261" t="s">
        <v>147</v>
      </c>
      <c r="C299" s="252" t="s">
        <v>357</v>
      </c>
      <c r="D299" s="252" t="s">
        <v>103</v>
      </c>
      <c r="E299" s="252" t="s">
        <v>558</v>
      </c>
      <c r="F299" s="252" t="s">
        <v>148</v>
      </c>
      <c r="G299" s="253">
        <v>500</v>
      </c>
    </row>
    <row r="300" spans="1:7" ht="63" customHeight="1">
      <c r="A300" s="246"/>
      <c r="B300" s="261" t="s">
        <v>559</v>
      </c>
      <c r="C300" s="252" t="s">
        <v>357</v>
      </c>
      <c r="D300" s="252" t="s">
        <v>103</v>
      </c>
      <c r="E300" s="252" t="s">
        <v>560</v>
      </c>
      <c r="F300" s="252"/>
      <c r="G300" s="253">
        <f>SUM(G301)</f>
        <v>224</v>
      </c>
    </row>
    <row r="301" spans="1:7" ht="12.75">
      <c r="A301" s="246"/>
      <c r="B301" s="261" t="s">
        <v>147</v>
      </c>
      <c r="C301" s="252" t="s">
        <v>357</v>
      </c>
      <c r="D301" s="252" t="s">
        <v>103</v>
      </c>
      <c r="E301" s="252" t="s">
        <v>560</v>
      </c>
      <c r="F301" s="252" t="s">
        <v>148</v>
      </c>
      <c r="G301" s="253">
        <v>224</v>
      </c>
    </row>
    <row r="302" spans="1:7" ht="39.75" customHeight="1">
      <c r="A302" s="246"/>
      <c r="B302" s="261" t="s">
        <v>672</v>
      </c>
      <c r="C302" s="252" t="s">
        <v>357</v>
      </c>
      <c r="D302" s="252" t="s">
        <v>103</v>
      </c>
      <c r="E302" s="252" t="s">
        <v>673</v>
      </c>
      <c r="F302" s="252"/>
      <c r="G302" s="253">
        <f>SUM(G303)</f>
        <v>30</v>
      </c>
    </row>
    <row r="303" spans="1:7" ht="13.5">
      <c r="A303" s="259"/>
      <c r="B303" s="261" t="s">
        <v>147</v>
      </c>
      <c r="C303" s="252" t="s">
        <v>357</v>
      </c>
      <c r="D303" s="252" t="s">
        <v>103</v>
      </c>
      <c r="E303" s="252" t="s">
        <v>673</v>
      </c>
      <c r="F303" s="252" t="s">
        <v>148</v>
      </c>
      <c r="G303" s="253">
        <v>30</v>
      </c>
    </row>
    <row r="304" spans="1:7" ht="38.25">
      <c r="A304" s="259"/>
      <c r="B304" s="261" t="s">
        <v>677</v>
      </c>
      <c r="C304" s="252" t="s">
        <v>357</v>
      </c>
      <c r="D304" s="252" t="s">
        <v>103</v>
      </c>
      <c r="E304" s="252" t="s">
        <v>561</v>
      </c>
      <c r="F304" s="252"/>
      <c r="G304" s="253">
        <f>G305</f>
        <v>100</v>
      </c>
    </row>
    <row r="305" spans="1:7" ht="13.5">
      <c r="A305" s="259"/>
      <c r="B305" s="261" t="s">
        <v>147</v>
      </c>
      <c r="C305" s="252" t="s">
        <v>357</v>
      </c>
      <c r="D305" s="252" t="s">
        <v>103</v>
      </c>
      <c r="E305" s="252" t="s">
        <v>561</v>
      </c>
      <c r="F305" s="252" t="s">
        <v>148</v>
      </c>
      <c r="G305" s="253">
        <v>100</v>
      </c>
    </row>
    <row r="306" spans="1:7" ht="14.25">
      <c r="A306" s="246" t="s">
        <v>356</v>
      </c>
      <c r="B306" s="362" t="s">
        <v>95</v>
      </c>
      <c r="C306" s="248" t="s">
        <v>334</v>
      </c>
      <c r="D306" s="252"/>
      <c r="E306" s="252"/>
      <c r="F306" s="252"/>
      <c r="G306" s="249">
        <f>G307</f>
        <v>720</v>
      </c>
    </row>
    <row r="307" spans="1:7" ht="13.5">
      <c r="A307" s="259"/>
      <c r="B307" s="349" t="s">
        <v>312</v>
      </c>
      <c r="C307" s="248" t="s">
        <v>334</v>
      </c>
      <c r="D307" s="248" t="s">
        <v>359</v>
      </c>
      <c r="E307" s="248"/>
      <c r="F307" s="248"/>
      <c r="G307" s="249">
        <f>G308</f>
        <v>720</v>
      </c>
    </row>
    <row r="308" spans="1:7" ht="25.5">
      <c r="A308" s="246"/>
      <c r="B308" s="262" t="s">
        <v>642</v>
      </c>
      <c r="C308" s="252" t="s">
        <v>334</v>
      </c>
      <c r="D308" s="252" t="s">
        <v>359</v>
      </c>
      <c r="E308" s="252" t="s">
        <v>623</v>
      </c>
      <c r="F308" s="252"/>
      <c r="G308" s="253">
        <f>G310</f>
        <v>720</v>
      </c>
    </row>
    <row r="309" spans="1:7" ht="25.5">
      <c r="A309" s="246"/>
      <c r="B309" s="262" t="s">
        <v>682</v>
      </c>
      <c r="C309" s="252" t="s">
        <v>334</v>
      </c>
      <c r="D309" s="252" t="s">
        <v>359</v>
      </c>
      <c r="E309" s="252" t="s">
        <v>653</v>
      </c>
      <c r="F309" s="252"/>
      <c r="G309" s="253">
        <f>G311</f>
        <v>620</v>
      </c>
    </row>
    <row r="310" spans="1:7" ht="42.75" customHeight="1">
      <c r="A310" s="246"/>
      <c r="B310" s="262" t="s">
        <v>579</v>
      </c>
      <c r="C310" s="252" t="s">
        <v>334</v>
      </c>
      <c r="D310" s="252" t="s">
        <v>359</v>
      </c>
      <c r="E310" s="252" t="s">
        <v>562</v>
      </c>
      <c r="F310" s="252"/>
      <c r="G310" s="253">
        <f>G311+G312</f>
        <v>720</v>
      </c>
    </row>
    <row r="311" spans="1:7" ht="26.25" customHeight="1">
      <c r="A311" s="259"/>
      <c r="B311" s="261" t="s">
        <v>427</v>
      </c>
      <c r="C311" s="252" t="s">
        <v>334</v>
      </c>
      <c r="D311" s="252" t="s">
        <v>359</v>
      </c>
      <c r="E311" s="252" t="s">
        <v>562</v>
      </c>
      <c r="F311" s="252" t="s">
        <v>430</v>
      </c>
      <c r="G311" s="253">
        <v>620</v>
      </c>
    </row>
    <row r="312" spans="1:7" ht="25.5">
      <c r="A312" s="259"/>
      <c r="B312" s="262" t="s">
        <v>100</v>
      </c>
      <c r="C312" s="252" t="s">
        <v>334</v>
      </c>
      <c r="D312" s="252" t="s">
        <v>359</v>
      </c>
      <c r="E312" s="252" t="s">
        <v>562</v>
      </c>
      <c r="F312" s="252" t="s">
        <v>146</v>
      </c>
      <c r="G312" s="253">
        <v>100</v>
      </c>
    </row>
    <row r="313" spans="1:7" ht="12.75">
      <c r="A313" s="246"/>
      <c r="B313" s="372" t="s">
        <v>284</v>
      </c>
      <c r="C313" s="276"/>
      <c r="D313" s="276"/>
      <c r="E313" s="276"/>
      <c r="F313" s="276"/>
      <c r="G313" s="249">
        <f>G13+G111+G118+G149+G161+G192+G246+G259+G306</f>
        <v>432638.2508</v>
      </c>
    </row>
  </sheetData>
  <sheetProtection/>
  <mergeCells count="15">
    <mergeCell ref="G10:G11"/>
    <mergeCell ref="B9:F9"/>
    <mergeCell ref="B8:G8"/>
    <mergeCell ref="A10:A11"/>
    <mergeCell ref="B10:B11"/>
    <mergeCell ref="C10:C11"/>
    <mergeCell ref="D10:D11"/>
    <mergeCell ref="E10:E11"/>
    <mergeCell ref="F10:F11"/>
    <mergeCell ref="C1:G1"/>
    <mergeCell ref="C2:G2"/>
    <mergeCell ref="B6:G6"/>
    <mergeCell ref="B3:G3"/>
    <mergeCell ref="B4:G4"/>
    <mergeCell ref="B5:G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08"/>
  <sheetViews>
    <sheetView zoomScalePageLayoutView="0" workbookViewId="0" topLeftCell="A291">
      <selection activeCell="I74" sqref="I74"/>
    </sheetView>
  </sheetViews>
  <sheetFormatPr defaultColWidth="9.00390625" defaultRowHeight="12.75"/>
  <cols>
    <col min="1" max="1" width="4.125" style="240" customWidth="1"/>
    <col min="2" max="2" width="60.125" style="240" customWidth="1"/>
    <col min="3" max="3" width="11.875" style="240" customWidth="1"/>
    <col min="4" max="4" width="10.875" style="240" customWidth="1"/>
    <col min="5" max="5" width="13.375" style="240" customWidth="1"/>
    <col min="6" max="6" width="10.875" style="240" customWidth="1"/>
    <col min="7" max="8" width="13.125" style="240" customWidth="1"/>
    <col min="9" max="16384" width="9.125" style="240" customWidth="1"/>
  </cols>
  <sheetData>
    <row r="1" spans="1:8" ht="15">
      <c r="A1" s="295"/>
      <c r="B1" s="309"/>
      <c r="C1" s="437" t="s">
        <v>787</v>
      </c>
      <c r="D1" s="440"/>
      <c r="E1" s="440"/>
      <c r="F1" s="440"/>
      <c r="G1" s="440"/>
      <c r="H1" s="440"/>
    </row>
    <row r="2" spans="1:8" ht="15">
      <c r="A2" s="295"/>
      <c r="B2" s="309"/>
      <c r="C2" s="437" t="s">
        <v>78</v>
      </c>
      <c r="D2" s="440"/>
      <c r="E2" s="440"/>
      <c r="F2" s="440"/>
      <c r="G2" s="440"/>
      <c r="H2" s="440"/>
    </row>
    <row r="3" spans="1:8" ht="15">
      <c r="A3" s="295"/>
      <c r="B3" s="437" t="s">
        <v>77</v>
      </c>
      <c r="C3" s="439"/>
      <c r="D3" s="440"/>
      <c r="E3" s="440"/>
      <c r="F3" s="440"/>
      <c r="G3" s="440"/>
      <c r="H3" s="440"/>
    </row>
    <row r="4" spans="1:8" ht="15">
      <c r="A4" s="295"/>
      <c r="B4" s="437" t="s">
        <v>727</v>
      </c>
      <c r="C4" s="437"/>
      <c r="D4" s="440"/>
      <c r="E4" s="440"/>
      <c r="F4" s="440"/>
      <c r="G4" s="440"/>
      <c r="H4" s="440"/>
    </row>
    <row r="5" spans="1:8" ht="15">
      <c r="A5" s="295"/>
      <c r="B5" s="437" t="s">
        <v>794</v>
      </c>
      <c r="C5" s="437"/>
      <c r="D5" s="440"/>
      <c r="E5" s="440"/>
      <c r="F5" s="440"/>
      <c r="G5" s="440"/>
      <c r="H5" s="440"/>
    </row>
    <row r="6" spans="1:8" ht="15">
      <c r="A6" s="295"/>
      <c r="B6" s="437" t="s">
        <v>867</v>
      </c>
      <c r="C6" s="437"/>
      <c r="D6" s="440"/>
      <c r="E6" s="440"/>
      <c r="F6" s="440"/>
      <c r="G6" s="440"/>
      <c r="H6" s="440"/>
    </row>
    <row r="7" spans="1:8" ht="15">
      <c r="A7" s="295"/>
      <c r="B7" s="373"/>
      <c r="C7" s="373"/>
      <c r="D7" s="374"/>
      <c r="E7" s="374"/>
      <c r="F7" s="374"/>
      <c r="G7" s="374"/>
      <c r="H7" s="374"/>
    </row>
    <row r="8" spans="1:8" ht="74.25" customHeight="1">
      <c r="A8" s="345"/>
      <c r="B8" s="452" t="s">
        <v>893</v>
      </c>
      <c r="C8" s="452"/>
      <c r="D8" s="452"/>
      <c r="E8" s="452"/>
      <c r="F8" s="452"/>
      <c r="G8" s="452"/>
      <c r="H8" s="440"/>
    </row>
    <row r="9" spans="1:8" ht="36" customHeight="1">
      <c r="A9" s="346"/>
      <c r="B9" s="452"/>
      <c r="C9" s="452"/>
      <c r="D9" s="452"/>
      <c r="E9" s="452"/>
      <c r="F9" s="452"/>
      <c r="G9" s="459" t="s">
        <v>319</v>
      </c>
      <c r="H9" s="460"/>
    </row>
    <row r="10" spans="1:8" ht="12.75">
      <c r="A10" s="453" t="s">
        <v>180</v>
      </c>
      <c r="B10" s="455" t="s">
        <v>181</v>
      </c>
      <c r="C10" s="457" t="s">
        <v>423</v>
      </c>
      <c r="D10" s="457" t="s">
        <v>424</v>
      </c>
      <c r="E10" s="457" t="s">
        <v>184</v>
      </c>
      <c r="F10" s="457" t="s">
        <v>185</v>
      </c>
      <c r="G10" s="450" t="s">
        <v>760</v>
      </c>
      <c r="H10" s="450" t="s">
        <v>891</v>
      </c>
    </row>
    <row r="11" spans="1:8" ht="30.75" customHeight="1">
      <c r="A11" s="454"/>
      <c r="B11" s="456"/>
      <c r="C11" s="458"/>
      <c r="D11" s="458"/>
      <c r="E11" s="458"/>
      <c r="F11" s="458"/>
      <c r="G11" s="451"/>
      <c r="H11" s="451"/>
    </row>
    <row r="12" spans="1:8" ht="12.75">
      <c r="A12" s="242" t="s">
        <v>127</v>
      </c>
      <c r="B12" s="243">
        <v>2</v>
      </c>
      <c r="C12" s="244" t="s">
        <v>128</v>
      </c>
      <c r="D12" s="244" t="s">
        <v>358</v>
      </c>
      <c r="E12" s="244" t="s">
        <v>129</v>
      </c>
      <c r="F12" s="244" t="s">
        <v>130</v>
      </c>
      <c r="G12" s="245">
        <v>7</v>
      </c>
      <c r="H12" s="245">
        <v>8</v>
      </c>
    </row>
    <row r="13" spans="1:8" ht="15.75">
      <c r="A13" s="347" t="s">
        <v>186</v>
      </c>
      <c r="B13" s="348" t="s">
        <v>434</v>
      </c>
      <c r="C13" s="248" t="s">
        <v>359</v>
      </c>
      <c r="D13" s="248"/>
      <c r="E13" s="248"/>
      <c r="F13" s="248"/>
      <c r="G13" s="249">
        <f>G14+G18+G24+G49+G55+G59</f>
        <v>85799.21354</v>
      </c>
      <c r="H13" s="249">
        <f>H14+H18+H24+H49+H55+H59</f>
        <v>84798.34713000001</v>
      </c>
    </row>
    <row r="14" spans="1:8" ht="33" customHeight="1">
      <c r="A14" s="246"/>
      <c r="B14" s="349" t="s">
        <v>287</v>
      </c>
      <c r="C14" s="248" t="s">
        <v>359</v>
      </c>
      <c r="D14" s="248" t="s">
        <v>360</v>
      </c>
      <c r="E14" s="248"/>
      <c r="F14" s="248"/>
      <c r="G14" s="249">
        <f aca="true" t="shared" si="0" ref="G14:H16">G15</f>
        <v>3851.62107</v>
      </c>
      <c r="H14" s="249">
        <f t="shared" si="0"/>
        <v>3851.62107</v>
      </c>
    </row>
    <row r="15" spans="1:8" ht="19.5" customHeight="1">
      <c r="A15" s="246"/>
      <c r="B15" s="262" t="s">
        <v>384</v>
      </c>
      <c r="C15" s="252" t="s">
        <v>359</v>
      </c>
      <c r="D15" s="252" t="s">
        <v>360</v>
      </c>
      <c r="E15" s="252" t="s">
        <v>516</v>
      </c>
      <c r="F15" s="252"/>
      <c r="G15" s="253">
        <f t="shared" si="0"/>
        <v>3851.62107</v>
      </c>
      <c r="H15" s="253">
        <f t="shared" si="0"/>
        <v>3851.62107</v>
      </c>
    </row>
    <row r="16" spans="1:8" ht="20.25" customHeight="1">
      <c r="A16" s="246"/>
      <c r="B16" s="261" t="s">
        <v>586</v>
      </c>
      <c r="C16" s="252" t="s">
        <v>359</v>
      </c>
      <c r="D16" s="252" t="s">
        <v>360</v>
      </c>
      <c r="E16" s="252" t="s">
        <v>517</v>
      </c>
      <c r="F16" s="252"/>
      <c r="G16" s="253">
        <f t="shared" si="0"/>
        <v>3851.62107</v>
      </c>
      <c r="H16" s="253">
        <f t="shared" si="0"/>
        <v>3851.62107</v>
      </c>
    </row>
    <row r="17" spans="1:8" ht="53.25" customHeight="1">
      <c r="A17" s="246"/>
      <c r="B17" s="261" t="s">
        <v>426</v>
      </c>
      <c r="C17" s="252" t="s">
        <v>359</v>
      </c>
      <c r="D17" s="252" t="s">
        <v>360</v>
      </c>
      <c r="E17" s="252" t="s">
        <v>517</v>
      </c>
      <c r="F17" s="252" t="s">
        <v>429</v>
      </c>
      <c r="G17" s="253">
        <v>3851.62107</v>
      </c>
      <c r="H17" s="253">
        <v>3851.62107</v>
      </c>
    </row>
    <row r="18" spans="1:8" ht="42.75" customHeight="1">
      <c r="A18" s="246"/>
      <c r="B18" s="350" t="s">
        <v>341</v>
      </c>
      <c r="C18" s="248" t="s">
        <v>359</v>
      </c>
      <c r="D18" s="248" t="s">
        <v>361</v>
      </c>
      <c r="E18" s="248"/>
      <c r="F18" s="248"/>
      <c r="G18" s="249">
        <f>G19</f>
        <v>2396.2128700000003</v>
      </c>
      <c r="H18" s="249">
        <f>H19</f>
        <v>2396.2128700000003</v>
      </c>
    </row>
    <row r="19" spans="1:8" ht="15.75" customHeight="1">
      <c r="A19" s="246"/>
      <c r="B19" s="351" t="s">
        <v>384</v>
      </c>
      <c r="C19" s="252" t="s">
        <v>359</v>
      </c>
      <c r="D19" s="252" t="s">
        <v>361</v>
      </c>
      <c r="E19" s="252" t="s">
        <v>516</v>
      </c>
      <c r="F19" s="252"/>
      <c r="G19" s="253">
        <f>G20</f>
        <v>2396.2128700000003</v>
      </c>
      <c r="H19" s="253">
        <f>H20</f>
        <v>2396.2128700000003</v>
      </c>
    </row>
    <row r="20" spans="1:8" ht="54" customHeight="1">
      <c r="A20" s="246"/>
      <c r="B20" s="352" t="s">
        <v>567</v>
      </c>
      <c r="C20" s="252" t="s">
        <v>359</v>
      </c>
      <c r="D20" s="252" t="s">
        <v>361</v>
      </c>
      <c r="E20" s="252" t="s">
        <v>498</v>
      </c>
      <c r="F20" s="252"/>
      <c r="G20" s="253">
        <f>G21+G22+G23</f>
        <v>2396.2128700000003</v>
      </c>
      <c r="H20" s="253">
        <f>H21+H22+H23</f>
        <v>2396.2128700000003</v>
      </c>
    </row>
    <row r="21" spans="1:8" ht="55.5" customHeight="1">
      <c r="A21" s="246"/>
      <c r="B21" s="261" t="s">
        <v>426</v>
      </c>
      <c r="C21" s="252" t="s">
        <v>359</v>
      </c>
      <c r="D21" s="252" t="s">
        <v>361</v>
      </c>
      <c r="E21" s="252" t="s">
        <v>498</v>
      </c>
      <c r="F21" s="252" t="s">
        <v>429</v>
      </c>
      <c r="G21" s="253">
        <v>1889.21287</v>
      </c>
      <c r="H21" s="253">
        <v>1889.21287</v>
      </c>
    </row>
    <row r="22" spans="1:8" ht="27" customHeight="1">
      <c r="A22" s="246"/>
      <c r="B22" s="261" t="s">
        <v>427</v>
      </c>
      <c r="C22" s="252" t="s">
        <v>359</v>
      </c>
      <c r="D22" s="252" t="s">
        <v>361</v>
      </c>
      <c r="E22" s="252" t="s">
        <v>498</v>
      </c>
      <c r="F22" s="252" t="s">
        <v>430</v>
      </c>
      <c r="G22" s="253">
        <v>505</v>
      </c>
      <c r="H22" s="253">
        <v>505</v>
      </c>
    </row>
    <row r="23" spans="1:8" ht="18.75" customHeight="1">
      <c r="A23" s="246"/>
      <c r="B23" s="261" t="s">
        <v>428</v>
      </c>
      <c r="C23" s="252" t="s">
        <v>359</v>
      </c>
      <c r="D23" s="252" t="s">
        <v>361</v>
      </c>
      <c r="E23" s="252" t="s">
        <v>498</v>
      </c>
      <c r="F23" s="252" t="s">
        <v>431</v>
      </c>
      <c r="G23" s="253">
        <v>2</v>
      </c>
      <c r="H23" s="253">
        <v>2</v>
      </c>
    </row>
    <row r="24" spans="1:8" ht="43.5" customHeight="1">
      <c r="A24" s="246"/>
      <c r="B24" s="349" t="s">
        <v>196</v>
      </c>
      <c r="C24" s="248" t="s">
        <v>359</v>
      </c>
      <c r="D24" s="248" t="s">
        <v>362</v>
      </c>
      <c r="E24" s="248"/>
      <c r="F24" s="248"/>
      <c r="G24" s="249">
        <f>G25+G32+G37</f>
        <v>30874.285</v>
      </c>
      <c r="H24" s="249">
        <f>H25+H32+H37</f>
        <v>30874.285</v>
      </c>
    </row>
    <row r="25" spans="1:8" ht="15.75" customHeight="1">
      <c r="A25" s="246"/>
      <c r="B25" s="262" t="s">
        <v>384</v>
      </c>
      <c r="C25" s="252" t="s">
        <v>359</v>
      </c>
      <c r="D25" s="252" t="s">
        <v>362</v>
      </c>
      <c r="E25" s="252" t="s">
        <v>657</v>
      </c>
      <c r="F25" s="252"/>
      <c r="G25" s="253">
        <f>G26+G29</f>
        <v>21945.119</v>
      </c>
      <c r="H25" s="253">
        <f>H26+H29</f>
        <v>21945.119</v>
      </c>
    </row>
    <row r="26" spans="1:8" ht="52.5" customHeight="1">
      <c r="A26" s="246"/>
      <c r="B26" s="353" t="s">
        <v>567</v>
      </c>
      <c r="C26" s="252" t="s">
        <v>359</v>
      </c>
      <c r="D26" s="252" t="s">
        <v>362</v>
      </c>
      <c r="E26" s="252" t="s">
        <v>498</v>
      </c>
      <c r="F26" s="252"/>
      <c r="G26" s="253">
        <f>G27+G28</f>
        <v>20831.119</v>
      </c>
      <c r="H26" s="253">
        <f>H27+H28</f>
        <v>20831.119</v>
      </c>
    </row>
    <row r="27" spans="1:8" ht="52.5" customHeight="1">
      <c r="A27" s="246"/>
      <c r="B27" s="261" t="s">
        <v>426</v>
      </c>
      <c r="C27" s="252" t="s">
        <v>359</v>
      </c>
      <c r="D27" s="252" t="s">
        <v>362</v>
      </c>
      <c r="E27" s="252" t="s">
        <v>498</v>
      </c>
      <c r="F27" s="252" t="s">
        <v>429</v>
      </c>
      <c r="G27" s="253">
        <v>17907.119</v>
      </c>
      <c r="H27" s="253">
        <v>17907.119</v>
      </c>
    </row>
    <row r="28" spans="1:8" ht="28.5" customHeight="1">
      <c r="A28" s="246"/>
      <c r="B28" s="261" t="s">
        <v>427</v>
      </c>
      <c r="C28" s="252" t="s">
        <v>359</v>
      </c>
      <c r="D28" s="252" t="s">
        <v>362</v>
      </c>
      <c r="E28" s="252" t="s">
        <v>498</v>
      </c>
      <c r="F28" s="252" t="s">
        <v>430</v>
      </c>
      <c r="G28" s="253">
        <v>2924</v>
      </c>
      <c r="H28" s="253">
        <v>2924</v>
      </c>
    </row>
    <row r="29" spans="1:8" ht="55.5" customHeight="1">
      <c r="A29" s="246"/>
      <c r="B29" s="271" t="s">
        <v>658</v>
      </c>
      <c r="C29" s="252" t="s">
        <v>359</v>
      </c>
      <c r="D29" s="252" t="s">
        <v>362</v>
      </c>
      <c r="E29" s="252" t="s">
        <v>518</v>
      </c>
      <c r="F29" s="252"/>
      <c r="G29" s="253">
        <f>G30+G31</f>
        <v>1114</v>
      </c>
      <c r="H29" s="253">
        <f>H30+H31</f>
        <v>1114</v>
      </c>
    </row>
    <row r="30" spans="1:8" ht="55.5" customHeight="1">
      <c r="A30" s="246"/>
      <c r="B30" s="261" t="s">
        <v>426</v>
      </c>
      <c r="C30" s="252" t="s">
        <v>359</v>
      </c>
      <c r="D30" s="252" t="s">
        <v>362</v>
      </c>
      <c r="E30" s="252" t="s">
        <v>518</v>
      </c>
      <c r="F30" s="252" t="s">
        <v>429</v>
      </c>
      <c r="G30" s="253">
        <v>795.9</v>
      </c>
      <c r="H30" s="253">
        <v>795.9</v>
      </c>
    </row>
    <row r="31" spans="1:8" ht="27" customHeight="1">
      <c r="A31" s="246"/>
      <c r="B31" s="261" t="s">
        <v>427</v>
      </c>
      <c r="C31" s="252" t="s">
        <v>359</v>
      </c>
      <c r="D31" s="252" t="s">
        <v>362</v>
      </c>
      <c r="E31" s="252" t="s">
        <v>518</v>
      </c>
      <c r="F31" s="252" t="s">
        <v>430</v>
      </c>
      <c r="G31" s="253">
        <v>318.1</v>
      </c>
      <c r="H31" s="253">
        <v>318.1</v>
      </c>
    </row>
    <row r="32" spans="1:8" ht="40.5" customHeight="1">
      <c r="A32" s="246"/>
      <c r="B32" s="269" t="s">
        <v>873</v>
      </c>
      <c r="C32" s="252" t="s">
        <v>359</v>
      </c>
      <c r="D32" s="252" t="s">
        <v>362</v>
      </c>
      <c r="E32" s="252" t="s">
        <v>684</v>
      </c>
      <c r="F32" s="252"/>
      <c r="G32" s="253">
        <f>G35</f>
        <v>6048.166</v>
      </c>
      <c r="H32" s="253">
        <f>H35</f>
        <v>6048.166</v>
      </c>
    </row>
    <row r="33" spans="1:8" ht="20.25" customHeight="1">
      <c r="A33" s="246"/>
      <c r="B33" s="270" t="s">
        <v>366</v>
      </c>
      <c r="C33" s="252" t="s">
        <v>359</v>
      </c>
      <c r="D33" s="252" t="s">
        <v>362</v>
      </c>
      <c r="E33" s="252" t="s">
        <v>626</v>
      </c>
      <c r="F33" s="252"/>
      <c r="G33" s="253">
        <f aca="true" t="shared" si="1" ref="G33:H35">G34</f>
        <v>6048.166</v>
      </c>
      <c r="H33" s="253">
        <f t="shared" si="1"/>
        <v>6048.166</v>
      </c>
    </row>
    <row r="34" spans="1:8" ht="16.5" customHeight="1">
      <c r="A34" s="246"/>
      <c r="B34" s="270" t="s">
        <v>654</v>
      </c>
      <c r="C34" s="252" t="s">
        <v>359</v>
      </c>
      <c r="D34" s="252" t="s">
        <v>362</v>
      </c>
      <c r="E34" s="252" t="s">
        <v>626</v>
      </c>
      <c r="F34" s="252"/>
      <c r="G34" s="253">
        <f t="shared" si="1"/>
        <v>6048.166</v>
      </c>
      <c r="H34" s="253">
        <f t="shared" si="1"/>
        <v>6048.166</v>
      </c>
    </row>
    <row r="35" spans="1:8" ht="52.5" customHeight="1">
      <c r="A35" s="246"/>
      <c r="B35" s="270" t="s">
        <v>567</v>
      </c>
      <c r="C35" s="252" t="s">
        <v>359</v>
      </c>
      <c r="D35" s="252" t="s">
        <v>362</v>
      </c>
      <c r="E35" s="252" t="s">
        <v>655</v>
      </c>
      <c r="F35" s="252"/>
      <c r="G35" s="253">
        <f t="shared" si="1"/>
        <v>6048.166</v>
      </c>
      <c r="H35" s="253">
        <f t="shared" si="1"/>
        <v>6048.166</v>
      </c>
    </row>
    <row r="36" spans="1:8" ht="54.75" customHeight="1">
      <c r="A36" s="246"/>
      <c r="B36" s="254" t="s">
        <v>426</v>
      </c>
      <c r="C36" s="252" t="s">
        <v>359</v>
      </c>
      <c r="D36" s="252" t="s">
        <v>362</v>
      </c>
      <c r="E36" s="252" t="s">
        <v>655</v>
      </c>
      <c r="F36" s="252" t="s">
        <v>429</v>
      </c>
      <c r="G36" s="253">
        <v>6048.166</v>
      </c>
      <c r="H36" s="253">
        <v>6048.166</v>
      </c>
    </row>
    <row r="37" spans="1:8" ht="29.25" customHeight="1">
      <c r="A37" s="246"/>
      <c r="B37" s="261" t="s">
        <v>631</v>
      </c>
      <c r="C37" s="252" t="s">
        <v>359</v>
      </c>
      <c r="D37" s="252" t="s">
        <v>362</v>
      </c>
      <c r="E37" s="252" t="s">
        <v>512</v>
      </c>
      <c r="F37" s="252"/>
      <c r="G37" s="253">
        <f>G38+G42</f>
        <v>2881</v>
      </c>
      <c r="H37" s="253">
        <f>H38+H42</f>
        <v>2881</v>
      </c>
    </row>
    <row r="38" spans="1:8" ht="18" customHeight="1">
      <c r="A38" s="246"/>
      <c r="B38" s="261" t="s">
        <v>589</v>
      </c>
      <c r="C38" s="252" t="s">
        <v>359</v>
      </c>
      <c r="D38" s="252" t="s">
        <v>362</v>
      </c>
      <c r="E38" s="252" t="s">
        <v>590</v>
      </c>
      <c r="F38" s="252"/>
      <c r="G38" s="253">
        <f>G39</f>
        <v>955</v>
      </c>
      <c r="H38" s="253">
        <f>H39</f>
        <v>955</v>
      </c>
    </row>
    <row r="39" spans="1:8" ht="34.5" customHeight="1">
      <c r="A39" s="246"/>
      <c r="B39" s="262" t="s">
        <v>591</v>
      </c>
      <c r="C39" s="252" t="s">
        <v>359</v>
      </c>
      <c r="D39" s="252" t="s">
        <v>362</v>
      </c>
      <c r="E39" s="252" t="s">
        <v>661</v>
      </c>
      <c r="F39" s="252"/>
      <c r="G39" s="253">
        <f>G40+G41</f>
        <v>955</v>
      </c>
      <c r="H39" s="253">
        <f>H40+H41</f>
        <v>955</v>
      </c>
    </row>
    <row r="40" spans="1:8" ht="53.25" customHeight="1">
      <c r="A40" s="246"/>
      <c r="B40" s="261" t="s">
        <v>426</v>
      </c>
      <c r="C40" s="252" t="s">
        <v>359</v>
      </c>
      <c r="D40" s="252" t="s">
        <v>362</v>
      </c>
      <c r="E40" s="252" t="s">
        <v>519</v>
      </c>
      <c r="F40" s="252" t="s">
        <v>429</v>
      </c>
      <c r="G40" s="253">
        <v>796</v>
      </c>
      <c r="H40" s="253">
        <v>796</v>
      </c>
    </row>
    <row r="41" spans="1:8" ht="27" customHeight="1">
      <c r="A41" s="246"/>
      <c r="B41" s="261" t="s">
        <v>427</v>
      </c>
      <c r="C41" s="252" t="s">
        <v>359</v>
      </c>
      <c r="D41" s="252" t="s">
        <v>362</v>
      </c>
      <c r="E41" s="252" t="s">
        <v>519</v>
      </c>
      <c r="F41" s="252" t="s">
        <v>430</v>
      </c>
      <c r="G41" s="253">
        <v>159</v>
      </c>
      <c r="H41" s="253">
        <v>159</v>
      </c>
    </row>
    <row r="42" spans="1:8" ht="18" customHeight="1">
      <c r="A42" s="246"/>
      <c r="B42" s="261" t="s">
        <v>584</v>
      </c>
      <c r="C42" s="252" t="s">
        <v>359</v>
      </c>
      <c r="D42" s="252" t="s">
        <v>362</v>
      </c>
      <c r="E42" s="252" t="s">
        <v>513</v>
      </c>
      <c r="F42" s="252"/>
      <c r="G42" s="253">
        <f>G43+G46</f>
        <v>1926</v>
      </c>
      <c r="H42" s="253">
        <f>H43+H46</f>
        <v>1926</v>
      </c>
    </row>
    <row r="43" spans="1:8" ht="52.5" customHeight="1">
      <c r="A43" s="246"/>
      <c r="B43" s="261" t="s">
        <v>592</v>
      </c>
      <c r="C43" s="252" t="s">
        <v>359</v>
      </c>
      <c r="D43" s="252" t="s">
        <v>362</v>
      </c>
      <c r="E43" s="252" t="s">
        <v>520</v>
      </c>
      <c r="F43" s="252"/>
      <c r="G43" s="253">
        <f>G44+G45</f>
        <v>1448</v>
      </c>
      <c r="H43" s="253">
        <f>H44+H45</f>
        <v>1448</v>
      </c>
    </row>
    <row r="44" spans="1:8" ht="54" customHeight="1">
      <c r="A44" s="246"/>
      <c r="B44" s="261" t="s">
        <v>426</v>
      </c>
      <c r="C44" s="252" t="s">
        <v>359</v>
      </c>
      <c r="D44" s="252" t="s">
        <v>362</v>
      </c>
      <c r="E44" s="252" t="s">
        <v>520</v>
      </c>
      <c r="F44" s="252" t="s">
        <v>429</v>
      </c>
      <c r="G44" s="253">
        <v>796</v>
      </c>
      <c r="H44" s="253">
        <v>796</v>
      </c>
    </row>
    <row r="45" spans="1:8" ht="27" customHeight="1">
      <c r="A45" s="246"/>
      <c r="B45" s="261" t="s">
        <v>427</v>
      </c>
      <c r="C45" s="252" t="s">
        <v>359</v>
      </c>
      <c r="D45" s="252" t="s">
        <v>362</v>
      </c>
      <c r="E45" s="252" t="s">
        <v>520</v>
      </c>
      <c r="F45" s="252" t="s">
        <v>430</v>
      </c>
      <c r="G45" s="253">
        <v>652</v>
      </c>
      <c r="H45" s="253">
        <v>652</v>
      </c>
    </row>
    <row r="46" spans="1:8" ht="56.25" customHeight="1">
      <c r="A46" s="246"/>
      <c r="B46" s="261" t="s">
        <v>593</v>
      </c>
      <c r="C46" s="252" t="s">
        <v>359</v>
      </c>
      <c r="D46" s="252" t="s">
        <v>362</v>
      </c>
      <c r="E46" s="252" t="s">
        <v>521</v>
      </c>
      <c r="F46" s="252"/>
      <c r="G46" s="253">
        <f>G47+G48</f>
        <v>478</v>
      </c>
      <c r="H46" s="253">
        <f>H47+H48</f>
        <v>478</v>
      </c>
    </row>
    <row r="47" spans="1:8" ht="53.25" customHeight="1">
      <c r="A47" s="246"/>
      <c r="B47" s="261" t="s">
        <v>426</v>
      </c>
      <c r="C47" s="252" t="s">
        <v>359</v>
      </c>
      <c r="D47" s="252" t="s">
        <v>362</v>
      </c>
      <c r="E47" s="252" t="s">
        <v>521</v>
      </c>
      <c r="F47" s="252" t="s">
        <v>429</v>
      </c>
      <c r="G47" s="253">
        <v>398</v>
      </c>
      <c r="H47" s="253">
        <v>398</v>
      </c>
    </row>
    <row r="48" spans="1:8" ht="27" customHeight="1">
      <c r="A48" s="246"/>
      <c r="B48" s="261" t="s">
        <v>427</v>
      </c>
      <c r="C48" s="252" t="s">
        <v>359</v>
      </c>
      <c r="D48" s="252" t="s">
        <v>362</v>
      </c>
      <c r="E48" s="252" t="s">
        <v>521</v>
      </c>
      <c r="F48" s="252" t="s">
        <v>430</v>
      </c>
      <c r="G48" s="253">
        <v>80</v>
      </c>
      <c r="H48" s="253">
        <v>80</v>
      </c>
    </row>
    <row r="49" spans="1:8" ht="29.25" customHeight="1">
      <c r="A49" s="246"/>
      <c r="B49" s="354" t="s">
        <v>190</v>
      </c>
      <c r="C49" s="355" t="s">
        <v>359</v>
      </c>
      <c r="D49" s="355" t="s">
        <v>103</v>
      </c>
      <c r="E49" s="248"/>
      <c r="F49" s="248"/>
      <c r="G49" s="249">
        <f>G51</f>
        <v>12854.409220000001</v>
      </c>
      <c r="H49" s="249">
        <f>H51</f>
        <v>12854.409220000001</v>
      </c>
    </row>
    <row r="50" spans="1:8" ht="16.5" customHeight="1">
      <c r="A50" s="246"/>
      <c r="B50" s="261" t="s">
        <v>384</v>
      </c>
      <c r="C50" s="274" t="s">
        <v>359</v>
      </c>
      <c r="D50" s="274" t="s">
        <v>103</v>
      </c>
      <c r="E50" s="252" t="s">
        <v>532</v>
      </c>
      <c r="F50" s="252"/>
      <c r="G50" s="253">
        <f>G51</f>
        <v>12854.409220000001</v>
      </c>
      <c r="H50" s="253">
        <f>H51</f>
        <v>12854.409220000001</v>
      </c>
    </row>
    <row r="51" spans="1:8" ht="54" customHeight="1">
      <c r="A51" s="246"/>
      <c r="B51" s="262" t="s">
        <v>567</v>
      </c>
      <c r="C51" s="274" t="s">
        <v>359</v>
      </c>
      <c r="D51" s="274" t="s">
        <v>103</v>
      </c>
      <c r="E51" s="252" t="s">
        <v>498</v>
      </c>
      <c r="F51" s="252"/>
      <c r="G51" s="253">
        <f>G52+G53+G54</f>
        <v>12854.409220000001</v>
      </c>
      <c r="H51" s="253">
        <f>H52+H53+H54</f>
        <v>12854.409220000001</v>
      </c>
    </row>
    <row r="52" spans="1:8" ht="54" customHeight="1">
      <c r="A52" s="246"/>
      <c r="B52" s="261" t="s">
        <v>426</v>
      </c>
      <c r="C52" s="274" t="s">
        <v>359</v>
      </c>
      <c r="D52" s="274" t="s">
        <v>103</v>
      </c>
      <c r="E52" s="252" t="s">
        <v>498</v>
      </c>
      <c r="F52" s="252" t="s">
        <v>429</v>
      </c>
      <c r="G52" s="253">
        <f>3783.54323+8474.86599</f>
        <v>12258.409220000001</v>
      </c>
      <c r="H52" s="253">
        <f>3783.54323+8474.86599</f>
        <v>12258.409220000001</v>
      </c>
    </row>
    <row r="53" spans="1:8" ht="25.5" customHeight="1">
      <c r="A53" s="246"/>
      <c r="B53" s="261" t="s">
        <v>427</v>
      </c>
      <c r="C53" s="274" t="s">
        <v>359</v>
      </c>
      <c r="D53" s="274" t="s">
        <v>103</v>
      </c>
      <c r="E53" s="252" t="s">
        <v>498</v>
      </c>
      <c r="F53" s="252" t="s">
        <v>430</v>
      </c>
      <c r="G53" s="253">
        <v>570</v>
      </c>
      <c r="H53" s="253">
        <v>570</v>
      </c>
    </row>
    <row r="54" spans="1:8" ht="15.75" customHeight="1">
      <c r="A54" s="246"/>
      <c r="B54" s="356" t="s">
        <v>428</v>
      </c>
      <c r="C54" s="274" t="s">
        <v>359</v>
      </c>
      <c r="D54" s="274" t="s">
        <v>103</v>
      </c>
      <c r="E54" s="274" t="s">
        <v>498</v>
      </c>
      <c r="F54" s="274" t="s">
        <v>431</v>
      </c>
      <c r="G54" s="344">
        <f>15+11</f>
        <v>26</v>
      </c>
      <c r="H54" s="344">
        <f>15+11</f>
        <v>26</v>
      </c>
    </row>
    <row r="55" spans="1:8" ht="15.75" customHeight="1">
      <c r="A55" s="246"/>
      <c r="B55" s="350" t="s">
        <v>140</v>
      </c>
      <c r="C55" s="248" t="s">
        <v>359</v>
      </c>
      <c r="D55" s="248" t="s">
        <v>334</v>
      </c>
      <c r="E55" s="248"/>
      <c r="F55" s="248"/>
      <c r="G55" s="249">
        <f aca="true" t="shared" si="2" ref="G55:H57">G56</f>
        <v>1000</v>
      </c>
      <c r="H55" s="249">
        <f t="shared" si="2"/>
        <v>1000</v>
      </c>
    </row>
    <row r="56" spans="1:8" ht="17.25" customHeight="1">
      <c r="A56" s="246"/>
      <c r="B56" s="351" t="s">
        <v>384</v>
      </c>
      <c r="C56" s="252" t="s">
        <v>359</v>
      </c>
      <c r="D56" s="252" t="s">
        <v>334</v>
      </c>
      <c r="E56" s="252" t="s">
        <v>516</v>
      </c>
      <c r="F56" s="252"/>
      <c r="G56" s="253">
        <f t="shared" si="2"/>
        <v>1000</v>
      </c>
      <c r="H56" s="253">
        <f t="shared" si="2"/>
        <v>1000</v>
      </c>
    </row>
    <row r="57" spans="1:8" ht="20.25" customHeight="1">
      <c r="A57" s="246"/>
      <c r="B57" s="262" t="s">
        <v>594</v>
      </c>
      <c r="C57" s="252" t="s">
        <v>359</v>
      </c>
      <c r="D57" s="252" t="s">
        <v>334</v>
      </c>
      <c r="E57" s="252" t="s">
        <v>522</v>
      </c>
      <c r="F57" s="252"/>
      <c r="G57" s="253">
        <f t="shared" si="2"/>
        <v>1000</v>
      </c>
      <c r="H57" s="253">
        <f t="shared" si="2"/>
        <v>1000</v>
      </c>
    </row>
    <row r="58" spans="1:8" ht="20.25" customHeight="1">
      <c r="A58" s="246"/>
      <c r="B58" s="261" t="s">
        <v>428</v>
      </c>
      <c r="C58" s="252" t="s">
        <v>359</v>
      </c>
      <c r="D58" s="252" t="s">
        <v>334</v>
      </c>
      <c r="E58" s="252" t="s">
        <v>522</v>
      </c>
      <c r="F58" s="252" t="s">
        <v>431</v>
      </c>
      <c r="G58" s="253">
        <v>1000</v>
      </c>
      <c r="H58" s="253">
        <v>1000</v>
      </c>
    </row>
    <row r="59" spans="1:8" ht="18.75" customHeight="1">
      <c r="A59" s="246"/>
      <c r="B59" s="349" t="s">
        <v>141</v>
      </c>
      <c r="C59" s="248" t="s">
        <v>359</v>
      </c>
      <c r="D59" s="248" t="s">
        <v>290</v>
      </c>
      <c r="E59" s="248"/>
      <c r="F59" s="248"/>
      <c r="G59" s="357">
        <f>G60+G66+G80+G104</f>
        <v>34822.685379999995</v>
      </c>
      <c r="H59" s="357">
        <f>H60+H66+H80+H104</f>
        <v>33821.81897</v>
      </c>
    </row>
    <row r="60" spans="1:8" ht="52.5" customHeight="1">
      <c r="A60" s="246"/>
      <c r="B60" s="261" t="s">
        <v>878</v>
      </c>
      <c r="C60" s="252" t="s">
        <v>359</v>
      </c>
      <c r="D60" s="252" t="s">
        <v>290</v>
      </c>
      <c r="E60" s="252" t="s">
        <v>662</v>
      </c>
      <c r="F60" s="252"/>
      <c r="G60" s="260">
        <f>G61+G64</f>
        <v>278.644</v>
      </c>
      <c r="H60" s="260">
        <f>H61+H64</f>
        <v>278.644</v>
      </c>
    </row>
    <row r="61" spans="1:8" ht="39.75" customHeight="1">
      <c r="A61" s="246"/>
      <c r="B61" s="261" t="s">
        <v>523</v>
      </c>
      <c r="C61" s="252" t="s">
        <v>359</v>
      </c>
      <c r="D61" s="252" t="s">
        <v>290</v>
      </c>
      <c r="E61" s="252" t="s">
        <v>663</v>
      </c>
      <c r="F61" s="252"/>
      <c r="G61" s="260">
        <f>G62</f>
        <v>120.544</v>
      </c>
      <c r="H61" s="260">
        <f>H62</f>
        <v>120.544</v>
      </c>
    </row>
    <row r="62" spans="1:8" ht="18" customHeight="1">
      <c r="A62" s="246"/>
      <c r="B62" s="262" t="s">
        <v>428</v>
      </c>
      <c r="C62" s="252" t="s">
        <v>359</v>
      </c>
      <c r="D62" s="252" t="s">
        <v>290</v>
      </c>
      <c r="E62" s="252" t="s">
        <v>663</v>
      </c>
      <c r="F62" s="252" t="s">
        <v>431</v>
      </c>
      <c r="G62" s="260">
        <v>120.544</v>
      </c>
      <c r="H62" s="260">
        <v>120.544</v>
      </c>
    </row>
    <row r="63" spans="1:8" ht="60" customHeight="1" hidden="1">
      <c r="A63" s="246"/>
      <c r="B63" s="358" t="s">
        <v>176</v>
      </c>
      <c r="C63" s="359"/>
      <c r="D63" s="359"/>
      <c r="E63" s="359"/>
      <c r="F63" s="252"/>
      <c r="G63" s="260"/>
      <c r="H63" s="260"/>
    </row>
    <row r="64" spans="1:8" ht="42" customHeight="1">
      <c r="A64" s="246"/>
      <c r="B64" s="261" t="s">
        <v>525</v>
      </c>
      <c r="C64" s="252" t="s">
        <v>359</v>
      </c>
      <c r="D64" s="252" t="s">
        <v>290</v>
      </c>
      <c r="E64" s="252" t="s">
        <v>664</v>
      </c>
      <c r="F64" s="252"/>
      <c r="G64" s="260">
        <f>G65</f>
        <v>158.1</v>
      </c>
      <c r="H64" s="260">
        <f>H65</f>
        <v>158.1</v>
      </c>
    </row>
    <row r="65" spans="1:8" ht="18" customHeight="1">
      <c r="A65" s="246"/>
      <c r="B65" s="262" t="s">
        <v>428</v>
      </c>
      <c r="C65" s="252" t="s">
        <v>359</v>
      </c>
      <c r="D65" s="252" t="s">
        <v>290</v>
      </c>
      <c r="E65" s="252" t="s">
        <v>664</v>
      </c>
      <c r="F65" s="252" t="s">
        <v>431</v>
      </c>
      <c r="G65" s="260">
        <v>158.1</v>
      </c>
      <c r="H65" s="260">
        <v>158.1</v>
      </c>
    </row>
    <row r="66" spans="1:8" ht="16.5" customHeight="1">
      <c r="A66" s="246"/>
      <c r="B66" s="262" t="s">
        <v>384</v>
      </c>
      <c r="C66" s="252" t="s">
        <v>359</v>
      </c>
      <c r="D66" s="252" t="s">
        <v>290</v>
      </c>
      <c r="E66" s="252" t="s">
        <v>516</v>
      </c>
      <c r="F66" s="252"/>
      <c r="G66" s="253">
        <f>G67+G69+G73+G76+G78</f>
        <v>26310.150289999998</v>
      </c>
      <c r="H66" s="253">
        <f>H67+H69+H73+H76+H78</f>
        <v>25810.150289999998</v>
      </c>
    </row>
    <row r="67" spans="1:8" ht="39.75" customHeight="1">
      <c r="A67" s="246"/>
      <c r="B67" s="262" t="s">
        <v>597</v>
      </c>
      <c r="C67" s="252" t="s">
        <v>359</v>
      </c>
      <c r="D67" s="252" t="s">
        <v>290</v>
      </c>
      <c r="E67" s="252" t="s">
        <v>527</v>
      </c>
      <c r="F67" s="252"/>
      <c r="G67" s="253">
        <f>G68</f>
        <v>497.98</v>
      </c>
      <c r="H67" s="253">
        <f>H68</f>
        <v>497.98</v>
      </c>
    </row>
    <row r="68" spans="1:8" ht="28.5" customHeight="1">
      <c r="A68" s="246"/>
      <c r="B68" s="261" t="s">
        <v>427</v>
      </c>
      <c r="C68" s="252" t="s">
        <v>359</v>
      </c>
      <c r="D68" s="252" t="s">
        <v>290</v>
      </c>
      <c r="E68" s="252" t="s">
        <v>527</v>
      </c>
      <c r="F68" s="252" t="s">
        <v>430</v>
      </c>
      <c r="G68" s="253">
        <v>497.98</v>
      </c>
      <c r="H68" s="253">
        <v>497.98</v>
      </c>
    </row>
    <row r="69" spans="1:8" ht="39" customHeight="1">
      <c r="A69" s="246"/>
      <c r="B69" s="269" t="s">
        <v>598</v>
      </c>
      <c r="C69" s="252" t="s">
        <v>359</v>
      </c>
      <c r="D69" s="252" t="s">
        <v>290</v>
      </c>
      <c r="E69" s="252" t="s">
        <v>528</v>
      </c>
      <c r="F69" s="252"/>
      <c r="G69" s="253">
        <f>G70+G71+G72</f>
        <v>8587.45529</v>
      </c>
      <c r="H69" s="253">
        <f>H70+H71+H72</f>
        <v>8087.45529</v>
      </c>
    </row>
    <row r="70" spans="1:8" ht="52.5" customHeight="1">
      <c r="A70" s="246"/>
      <c r="B70" s="261" t="s">
        <v>426</v>
      </c>
      <c r="C70" s="252" t="s">
        <v>359</v>
      </c>
      <c r="D70" s="252" t="s">
        <v>290</v>
      </c>
      <c r="E70" s="252" t="s">
        <v>528</v>
      </c>
      <c r="F70" s="252" t="s">
        <v>429</v>
      </c>
      <c r="G70" s="253">
        <v>4194.042</v>
      </c>
      <c r="H70" s="253">
        <v>4194.042</v>
      </c>
    </row>
    <row r="71" spans="1:8" ht="29.25" customHeight="1">
      <c r="A71" s="246"/>
      <c r="B71" s="261" t="s">
        <v>427</v>
      </c>
      <c r="C71" s="252" t="s">
        <v>359</v>
      </c>
      <c r="D71" s="252" t="s">
        <v>290</v>
      </c>
      <c r="E71" s="252" t="s">
        <v>528</v>
      </c>
      <c r="F71" s="252" t="s">
        <v>430</v>
      </c>
      <c r="G71" s="253">
        <v>4033.41329</v>
      </c>
      <c r="H71" s="253">
        <v>3533.41329</v>
      </c>
    </row>
    <row r="72" spans="1:8" ht="16.5" customHeight="1">
      <c r="A72" s="246"/>
      <c r="B72" s="261" t="s">
        <v>428</v>
      </c>
      <c r="C72" s="252" t="s">
        <v>359</v>
      </c>
      <c r="D72" s="252" t="s">
        <v>290</v>
      </c>
      <c r="E72" s="252" t="s">
        <v>528</v>
      </c>
      <c r="F72" s="252" t="s">
        <v>431</v>
      </c>
      <c r="G72" s="253">
        <v>360</v>
      </c>
      <c r="H72" s="253">
        <v>360</v>
      </c>
    </row>
    <row r="73" spans="1:8" ht="42.75" customHeight="1">
      <c r="A73" s="246"/>
      <c r="B73" s="251" t="s">
        <v>810</v>
      </c>
      <c r="C73" s="252" t="s">
        <v>359</v>
      </c>
      <c r="D73" s="252" t="s">
        <v>290</v>
      </c>
      <c r="E73" s="252" t="s">
        <v>809</v>
      </c>
      <c r="F73" s="252"/>
      <c r="G73" s="253">
        <f>G74+G75</f>
        <v>15900.715</v>
      </c>
      <c r="H73" s="253">
        <f>H74+H75</f>
        <v>15900.715</v>
      </c>
    </row>
    <row r="74" spans="1:8" ht="52.5" customHeight="1">
      <c r="A74" s="246"/>
      <c r="B74" s="254" t="s">
        <v>426</v>
      </c>
      <c r="C74" s="252" t="s">
        <v>359</v>
      </c>
      <c r="D74" s="252" t="s">
        <v>290</v>
      </c>
      <c r="E74" s="252" t="s">
        <v>809</v>
      </c>
      <c r="F74" s="252" t="s">
        <v>429</v>
      </c>
      <c r="G74" s="253">
        <v>14900.715</v>
      </c>
      <c r="H74" s="253">
        <v>14900.715</v>
      </c>
    </row>
    <row r="75" spans="1:8" ht="25.5">
      <c r="A75" s="246"/>
      <c r="B75" s="254" t="s">
        <v>427</v>
      </c>
      <c r="C75" s="252" t="s">
        <v>359</v>
      </c>
      <c r="D75" s="252" t="s">
        <v>290</v>
      </c>
      <c r="E75" s="252" t="s">
        <v>809</v>
      </c>
      <c r="F75" s="252" t="s">
        <v>430</v>
      </c>
      <c r="G75" s="253">
        <v>1000</v>
      </c>
      <c r="H75" s="253">
        <v>1000</v>
      </c>
    </row>
    <row r="76" spans="1:8" ht="51" customHeight="1">
      <c r="A76" s="246"/>
      <c r="B76" s="271" t="s">
        <v>599</v>
      </c>
      <c r="C76" s="252" t="s">
        <v>359</v>
      </c>
      <c r="D76" s="252" t="s">
        <v>290</v>
      </c>
      <c r="E76" s="252" t="s">
        <v>529</v>
      </c>
      <c r="F76" s="252"/>
      <c r="G76" s="253">
        <f>G77</f>
        <v>37.3</v>
      </c>
      <c r="H76" s="253">
        <f>H77</f>
        <v>37.3</v>
      </c>
    </row>
    <row r="77" spans="1:8" ht="26.25" customHeight="1">
      <c r="A77" s="246"/>
      <c r="B77" s="261" t="s">
        <v>427</v>
      </c>
      <c r="C77" s="252" t="s">
        <v>359</v>
      </c>
      <c r="D77" s="252" t="s">
        <v>290</v>
      </c>
      <c r="E77" s="252" t="s">
        <v>529</v>
      </c>
      <c r="F77" s="252" t="s">
        <v>430</v>
      </c>
      <c r="G77" s="253">
        <v>37.3</v>
      </c>
      <c r="H77" s="253">
        <v>37.3</v>
      </c>
    </row>
    <row r="78" spans="1:8" ht="42.75" customHeight="1">
      <c r="A78" s="246"/>
      <c r="B78" s="271" t="s">
        <v>600</v>
      </c>
      <c r="C78" s="252" t="s">
        <v>359</v>
      </c>
      <c r="D78" s="252" t="s">
        <v>290</v>
      </c>
      <c r="E78" s="252" t="s">
        <v>530</v>
      </c>
      <c r="F78" s="252"/>
      <c r="G78" s="253">
        <f>G79</f>
        <v>1286.7</v>
      </c>
      <c r="H78" s="253">
        <f>H79</f>
        <v>1286.7</v>
      </c>
    </row>
    <row r="79" spans="1:8" ht="16.5" customHeight="1">
      <c r="A79" s="246"/>
      <c r="B79" s="261" t="s">
        <v>428</v>
      </c>
      <c r="C79" s="252" t="s">
        <v>359</v>
      </c>
      <c r="D79" s="252" t="s">
        <v>290</v>
      </c>
      <c r="E79" s="252" t="s">
        <v>530</v>
      </c>
      <c r="F79" s="252" t="s">
        <v>431</v>
      </c>
      <c r="G79" s="253">
        <v>1286.7</v>
      </c>
      <c r="H79" s="253">
        <v>1286.7</v>
      </c>
    </row>
    <row r="80" spans="1:8" ht="40.5" customHeight="1">
      <c r="A80" s="246"/>
      <c r="B80" s="360" t="s">
        <v>873</v>
      </c>
      <c r="C80" s="252" t="s">
        <v>359</v>
      </c>
      <c r="D80" s="252" t="s">
        <v>290</v>
      </c>
      <c r="E80" s="252" t="s">
        <v>707</v>
      </c>
      <c r="F80" s="252"/>
      <c r="G80" s="253">
        <f>G81+G86+G89+G92+G95+G98</f>
        <v>7204.608</v>
      </c>
      <c r="H80" s="253">
        <f>H81+H86+H89+H92+H95+H98</f>
        <v>7204.608</v>
      </c>
    </row>
    <row r="81" spans="1:8" ht="29.25" customHeight="1">
      <c r="A81" s="246"/>
      <c r="B81" s="361" t="s">
        <v>367</v>
      </c>
      <c r="C81" s="252" t="s">
        <v>359</v>
      </c>
      <c r="D81" s="252" t="s">
        <v>290</v>
      </c>
      <c r="E81" s="252" t="s">
        <v>708</v>
      </c>
      <c r="F81" s="252"/>
      <c r="G81" s="253">
        <f>G82</f>
        <v>600</v>
      </c>
      <c r="H81" s="253">
        <f>H82</f>
        <v>600</v>
      </c>
    </row>
    <row r="82" spans="1:8" ht="52.5" customHeight="1">
      <c r="A82" s="246"/>
      <c r="B82" s="271" t="s">
        <v>665</v>
      </c>
      <c r="C82" s="252" t="s">
        <v>359</v>
      </c>
      <c r="D82" s="252" t="s">
        <v>290</v>
      </c>
      <c r="E82" s="252" t="s">
        <v>685</v>
      </c>
      <c r="F82" s="252"/>
      <c r="G82" s="253">
        <f>G83</f>
        <v>600</v>
      </c>
      <c r="H82" s="253">
        <f>H83</f>
        <v>600</v>
      </c>
    </row>
    <row r="83" spans="1:8" ht="42" customHeight="1">
      <c r="A83" s="246"/>
      <c r="B83" s="271" t="s">
        <v>597</v>
      </c>
      <c r="C83" s="252" t="s">
        <v>359</v>
      </c>
      <c r="D83" s="252" t="s">
        <v>290</v>
      </c>
      <c r="E83" s="252" t="s">
        <v>686</v>
      </c>
      <c r="F83" s="252"/>
      <c r="G83" s="253">
        <f>G84+G85</f>
        <v>600</v>
      </c>
      <c r="H83" s="253">
        <f>H84+H85</f>
        <v>600</v>
      </c>
    </row>
    <row r="84" spans="1:8" ht="28.5" customHeight="1">
      <c r="A84" s="246"/>
      <c r="B84" s="261" t="s">
        <v>427</v>
      </c>
      <c r="C84" s="252" t="s">
        <v>359</v>
      </c>
      <c r="D84" s="252" t="s">
        <v>290</v>
      </c>
      <c r="E84" s="252" t="s">
        <v>686</v>
      </c>
      <c r="F84" s="252" t="s">
        <v>430</v>
      </c>
      <c r="G84" s="253">
        <v>600</v>
      </c>
      <c r="H84" s="253">
        <v>600</v>
      </c>
    </row>
    <row r="85" spans="1:8" ht="28.5" customHeight="1" hidden="1">
      <c r="A85" s="246"/>
      <c r="B85" s="261" t="s">
        <v>428</v>
      </c>
      <c r="C85" s="252" t="s">
        <v>344</v>
      </c>
      <c r="D85" s="252" t="s">
        <v>315</v>
      </c>
      <c r="E85" s="252" t="s">
        <v>73</v>
      </c>
      <c r="F85" s="252" t="s">
        <v>431</v>
      </c>
      <c r="G85" s="253">
        <v>0</v>
      </c>
      <c r="H85" s="253">
        <v>0</v>
      </c>
    </row>
    <row r="86" spans="1:8" ht="28.5" customHeight="1">
      <c r="A86" s="246"/>
      <c r="B86" s="262" t="s">
        <v>666</v>
      </c>
      <c r="C86" s="252" t="s">
        <v>359</v>
      </c>
      <c r="D86" s="252" t="s">
        <v>290</v>
      </c>
      <c r="E86" s="252" t="s">
        <v>687</v>
      </c>
      <c r="F86" s="252"/>
      <c r="G86" s="253">
        <f>G87</f>
        <v>500</v>
      </c>
      <c r="H86" s="253">
        <f>H87</f>
        <v>500</v>
      </c>
    </row>
    <row r="87" spans="1:8" ht="42" customHeight="1">
      <c r="A87" s="246"/>
      <c r="B87" s="271" t="s">
        <v>597</v>
      </c>
      <c r="C87" s="252" t="s">
        <v>359</v>
      </c>
      <c r="D87" s="252" t="s">
        <v>290</v>
      </c>
      <c r="E87" s="252" t="s">
        <v>688</v>
      </c>
      <c r="F87" s="252"/>
      <c r="G87" s="253">
        <f>G88</f>
        <v>500</v>
      </c>
      <c r="H87" s="253">
        <f>H88</f>
        <v>500</v>
      </c>
    </row>
    <row r="88" spans="1:8" ht="28.5" customHeight="1">
      <c r="A88" s="246"/>
      <c r="B88" s="261" t="s">
        <v>427</v>
      </c>
      <c r="C88" s="252" t="s">
        <v>359</v>
      </c>
      <c r="D88" s="252" t="s">
        <v>290</v>
      </c>
      <c r="E88" s="252" t="s">
        <v>688</v>
      </c>
      <c r="F88" s="252" t="s">
        <v>430</v>
      </c>
      <c r="G88" s="253">
        <v>500</v>
      </c>
      <c r="H88" s="253">
        <v>500</v>
      </c>
    </row>
    <row r="89" spans="1:8" ht="52.5" customHeight="1">
      <c r="A89" s="246"/>
      <c r="B89" s="262" t="s">
        <v>667</v>
      </c>
      <c r="C89" s="252" t="s">
        <v>359</v>
      </c>
      <c r="D89" s="252" t="s">
        <v>290</v>
      </c>
      <c r="E89" s="252" t="s">
        <v>689</v>
      </c>
      <c r="F89" s="252"/>
      <c r="G89" s="253">
        <f>G90</f>
        <v>200</v>
      </c>
      <c r="H89" s="253">
        <f>H90</f>
        <v>200</v>
      </c>
    </row>
    <row r="90" spans="1:8" ht="42" customHeight="1">
      <c r="A90" s="246"/>
      <c r="B90" s="271" t="s">
        <v>597</v>
      </c>
      <c r="C90" s="252" t="s">
        <v>359</v>
      </c>
      <c r="D90" s="252" t="s">
        <v>290</v>
      </c>
      <c r="E90" s="252" t="s">
        <v>690</v>
      </c>
      <c r="F90" s="252"/>
      <c r="G90" s="253">
        <f>G91</f>
        <v>200</v>
      </c>
      <c r="H90" s="253">
        <f>H91</f>
        <v>200</v>
      </c>
    </row>
    <row r="91" spans="1:8" ht="28.5" customHeight="1">
      <c r="A91" s="246"/>
      <c r="B91" s="261" t="s">
        <v>427</v>
      </c>
      <c r="C91" s="252" t="s">
        <v>359</v>
      </c>
      <c r="D91" s="252" t="s">
        <v>290</v>
      </c>
      <c r="E91" s="252" t="s">
        <v>690</v>
      </c>
      <c r="F91" s="252" t="s">
        <v>430</v>
      </c>
      <c r="G91" s="253">
        <v>200</v>
      </c>
      <c r="H91" s="253">
        <v>200</v>
      </c>
    </row>
    <row r="92" spans="1:8" ht="31.5" customHeight="1">
      <c r="A92" s="246"/>
      <c r="B92" s="262" t="s">
        <v>668</v>
      </c>
      <c r="C92" s="252" t="s">
        <v>359</v>
      </c>
      <c r="D92" s="252" t="s">
        <v>290</v>
      </c>
      <c r="E92" s="252" t="s">
        <v>691</v>
      </c>
      <c r="F92" s="252"/>
      <c r="G92" s="253">
        <f>G93</f>
        <v>100</v>
      </c>
      <c r="H92" s="253">
        <f>H93</f>
        <v>100</v>
      </c>
    </row>
    <row r="93" spans="1:8" ht="42" customHeight="1">
      <c r="A93" s="246"/>
      <c r="B93" s="271" t="s">
        <v>597</v>
      </c>
      <c r="C93" s="252" t="s">
        <v>359</v>
      </c>
      <c r="D93" s="252" t="s">
        <v>290</v>
      </c>
      <c r="E93" s="252" t="s">
        <v>692</v>
      </c>
      <c r="F93" s="252"/>
      <c r="G93" s="253">
        <f>G94</f>
        <v>100</v>
      </c>
      <c r="H93" s="253">
        <f>H94</f>
        <v>100</v>
      </c>
    </row>
    <row r="94" spans="1:8" ht="28.5" customHeight="1">
      <c r="A94" s="246"/>
      <c r="B94" s="261" t="s">
        <v>427</v>
      </c>
      <c r="C94" s="252" t="s">
        <v>359</v>
      </c>
      <c r="D94" s="252" t="s">
        <v>290</v>
      </c>
      <c r="E94" s="252" t="s">
        <v>692</v>
      </c>
      <c r="F94" s="252" t="s">
        <v>430</v>
      </c>
      <c r="G94" s="253">
        <v>100</v>
      </c>
      <c r="H94" s="253">
        <v>100</v>
      </c>
    </row>
    <row r="95" spans="1:8" ht="58.5" customHeight="1">
      <c r="A95" s="246"/>
      <c r="B95" s="262" t="s">
        <v>670</v>
      </c>
      <c r="C95" s="252" t="s">
        <v>359</v>
      </c>
      <c r="D95" s="252" t="s">
        <v>290</v>
      </c>
      <c r="E95" s="252" t="s">
        <v>693</v>
      </c>
      <c r="F95" s="252"/>
      <c r="G95" s="253">
        <f>G96</f>
        <v>810.115</v>
      </c>
      <c r="H95" s="253">
        <f>H96</f>
        <v>810.115</v>
      </c>
    </row>
    <row r="96" spans="1:8" ht="42" customHeight="1">
      <c r="A96" s="246"/>
      <c r="B96" s="271" t="s">
        <v>597</v>
      </c>
      <c r="C96" s="252" t="s">
        <v>359</v>
      </c>
      <c r="D96" s="252" t="s">
        <v>290</v>
      </c>
      <c r="E96" s="252" t="s">
        <v>694</v>
      </c>
      <c r="F96" s="252"/>
      <c r="G96" s="253">
        <f>G97</f>
        <v>810.115</v>
      </c>
      <c r="H96" s="253">
        <f>H97</f>
        <v>810.115</v>
      </c>
    </row>
    <row r="97" spans="1:8" ht="28.5" customHeight="1">
      <c r="A97" s="246"/>
      <c r="B97" s="261" t="s">
        <v>427</v>
      </c>
      <c r="C97" s="252" t="s">
        <v>359</v>
      </c>
      <c r="D97" s="252" t="s">
        <v>290</v>
      </c>
      <c r="E97" s="252" t="s">
        <v>694</v>
      </c>
      <c r="F97" s="252" t="s">
        <v>430</v>
      </c>
      <c r="G97" s="253">
        <v>810.115</v>
      </c>
      <c r="H97" s="253">
        <v>810.115</v>
      </c>
    </row>
    <row r="98" spans="1:8" ht="21" customHeight="1">
      <c r="A98" s="246"/>
      <c r="B98" s="262" t="s">
        <v>671</v>
      </c>
      <c r="C98" s="252" t="s">
        <v>359</v>
      </c>
      <c r="D98" s="252" t="s">
        <v>290</v>
      </c>
      <c r="E98" s="252" t="s">
        <v>626</v>
      </c>
      <c r="F98" s="252"/>
      <c r="G98" s="253">
        <f>G99</f>
        <v>4994.493</v>
      </c>
      <c r="H98" s="253">
        <f>H99</f>
        <v>4994.493</v>
      </c>
    </row>
    <row r="99" spans="1:8" ht="21" customHeight="1">
      <c r="A99" s="246"/>
      <c r="B99" s="262" t="s">
        <v>678</v>
      </c>
      <c r="C99" s="252" t="s">
        <v>359</v>
      </c>
      <c r="D99" s="252" t="s">
        <v>290</v>
      </c>
      <c r="E99" s="252" t="s">
        <v>656</v>
      </c>
      <c r="F99" s="252"/>
      <c r="G99" s="253">
        <f>G101+G102+G103</f>
        <v>4994.493</v>
      </c>
      <c r="H99" s="253">
        <f>H101+H102+H103</f>
        <v>4994.493</v>
      </c>
    </row>
    <row r="100" spans="1:8" ht="39.75" customHeight="1">
      <c r="A100" s="246"/>
      <c r="B100" s="262" t="s">
        <v>598</v>
      </c>
      <c r="C100" s="252" t="s">
        <v>359</v>
      </c>
      <c r="D100" s="252" t="s">
        <v>290</v>
      </c>
      <c r="E100" s="252" t="s">
        <v>564</v>
      </c>
      <c r="F100" s="252"/>
      <c r="G100" s="253">
        <f>G101+G102+G103</f>
        <v>4994.493</v>
      </c>
      <c r="H100" s="253">
        <f>H101+H102+H103</f>
        <v>4994.493</v>
      </c>
    </row>
    <row r="101" spans="1:8" ht="56.25" customHeight="1">
      <c r="A101" s="246"/>
      <c r="B101" s="261" t="s">
        <v>426</v>
      </c>
      <c r="C101" s="252" t="s">
        <v>359</v>
      </c>
      <c r="D101" s="252" t="s">
        <v>290</v>
      </c>
      <c r="E101" s="252" t="s">
        <v>564</v>
      </c>
      <c r="F101" s="252" t="s">
        <v>429</v>
      </c>
      <c r="G101" s="253">
        <v>4480.223</v>
      </c>
      <c r="H101" s="253">
        <v>4480.223</v>
      </c>
    </row>
    <row r="102" spans="1:8" ht="29.25" customHeight="1">
      <c r="A102" s="246"/>
      <c r="B102" s="261" t="s">
        <v>427</v>
      </c>
      <c r="C102" s="252" t="s">
        <v>359</v>
      </c>
      <c r="D102" s="252" t="s">
        <v>290</v>
      </c>
      <c r="E102" s="252" t="s">
        <v>564</v>
      </c>
      <c r="F102" s="252" t="s">
        <v>430</v>
      </c>
      <c r="G102" s="253">
        <v>329.27</v>
      </c>
      <c r="H102" s="253">
        <v>329.27</v>
      </c>
    </row>
    <row r="103" spans="1:8" ht="16.5" customHeight="1">
      <c r="A103" s="246"/>
      <c r="B103" s="261" t="s">
        <v>428</v>
      </c>
      <c r="C103" s="252" t="s">
        <v>359</v>
      </c>
      <c r="D103" s="252" t="s">
        <v>290</v>
      </c>
      <c r="E103" s="252" t="s">
        <v>564</v>
      </c>
      <c r="F103" s="252" t="s">
        <v>431</v>
      </c>
      <c r="G103" s="253">
        <v>185</v>
      </c>
      <c r="H103" s="253">
        <v>185</v>
      </c>
    </row>
    <row r="104" spans="1:8" ht="29.25" customHeight="1">
      <c r="A104" s="246"/>
      <c r="B104" s="262" t="s">
        <v>648</v>
      </c>
      <c r="C104" s="252" t="s">
        <v>359</v>
      </c>
      <c r="D104" s="252" t="s">
        <v>290</v>
      </c>
      <c r="E104" s="252" t="s">
        <v>531</v>
      </c>
      <c r="F104" s="257"/>
      <c r="G104" s="253">
        <f>G105</f>
        <v>1029.28309</v>
      </c>
      <c r="H104" s="253">
        <f>H105</f>
        <v>528.41668</v>
      </c>
    </row>
    <row r="105" spans="1:8" ht="17.25" customHeight="1">
      <c r="A105" s="246"/>
      <c r="B105" s="261" t="s">
        <v>428</v>
      </c>
      <c r="C105" s="252" t="s">
        <v>359</v>
      </c>
      <c r="D105" s="252" t="s">
        <v>290</v>
      </c>
      <c r="E105" s="252" t="s">
        <v>531</v>
      </c>
      <c r="F105" s="252" t="s">
        <v>431</v>
      </c>
      <c r="G105" s="253">
        <v>1029.28309</v>
      </c>
      <c r="H105" s="253">
        <v>528.41668</v>
      </c>
    </row>
    <row r="106" spans="1:8" ht="15" customHeight="1">
      <c r="A106" s="347" t="s">
        <v>192</v>
      </c>
      <c r="B106" s="362" t="s">
        <v>105</v>
      </c>
      <c r="C106" s="248" t="s">
        <v>360</v>
      </c>
      <c r="D106" s="252"/>
      <c r="E106" s="252"/>
      <c r="F106" s="252"/>
      <c r="G106" s="249">
        <f>G107</f>
        <v>427.9</v>
      </c>
      <c r="H106" s="249">
        <f>H107</f>
        <v>443.5</v>
      </c>
    </row>
    <row r="107" spans="1:8" ht="17.25" customHeight="1">
      <c r="A107" s="246"/>
      <c r="B107" s="349" t="s">
        <v>142</v>
      </c>
      <c r="C107" s="252" t="s">
        <v>360</v>
      </c>
      <c r="D107" s="252" t="s">
        <v>361</v>
      </c>
      <c r="E107" s="248"/>
      <c r="F107" s="248"/>
      <c r="G107" s="253">
        <f>G109</f>
        <v>427.9</v>
      </c>
      <c r="H107" s="253">
        <f>H109</f>
        <v>443.5</v>
      </c>
    </row>
    <row r="108" spans="1:8" ht="15" customHeight="1">
      <c r="A108" s="246"/>
      <c r="B108" s="262" t="s">
        <v>384</v>
      </c>
      <c r="C108" s="252" t="s">
        <v>360</v>
      </c>
      <c r="D108" s="252" t="s">
        <v>361</v>
      </c>
      <c r="E108" s="252" t="s">
        <v>516</v>
      </c>
      <c r="F108" s="252"/>
      <c r="G108" s="253">
        <f>SUM(G109)</f>
        <v>427.9</v>
      </c>
      <c r="H108" s="253">
        <f>SUM(H109)</f>
        <v>443.5</v>
      </c>
    </row>
    <row r="109" spans="1:8" ht="31.5" customHeight="1">
      <c r="A109" s="246"/>
      <c r="B109" s="363" t="s">
        <v>602</v>
      </c>
      <c r="C109" s="252" t="s">
        <v>360</v>
      </c>
      <c r="D109" s="252" t="s">
        <v>361</v>
      </c>
      <c r="E109" s="252" t="s">
        <v>533</v>
      </c>
      <c r="F109" s="252"/>
      <c r="G109" s="253">
        <f>G110</f>
        <v>427.9</v>
      </c>
      <c r="H109" s="253">
        <f>H110</f>
        <v>443.5</v>
      </c>
    </row>
    <row r="110" spans="1:8" ht="16.5" customHeight="1">
      <c r="A110" s="246"/>
      <c r="B110" s="364" t="s">
        <v>650</v>
      </c>
      <c r="C110" s="252" t="s">
        <v>360</v>
      </c>
      <c r="D110" s="252" t="s">
        <v>361</v>
      </c>
      <c r="E110" s="252" t="s">
        <v>533</v>
      </c>
      <c r="F110" s="252"/>
      <c r="G110" s="253">
        <f>G111+G112</f>
        <v>427.9</v>
      </c>
      <c r="H110" s="253">
        <f>H111+H112</f>
        <v>443.5</v>
      </c>
    </row>
    <row r="111" spans="1:8" ht="53.25" customHeight="1">
      <c r="A111" s="246"/>
      <c r="B111" s="261" t="s">
        <v>426</v>
      </c>
      <c r="C111" s="252" t="s">
        <v>360</v>
      </c>
      <c r="D111" s="252" t="s">
        <v>361</v>
      </c>
      <c r="E111" s="252" t="s">
        <v>533</v>
      </c>
      <c r="F111" s="252" t="s">
        <v>429</v>
      </c>
      <c r="G111" s="253">
        <v>379.5</v>
      </c>
      <c r="H111" s="253">
        <v>379.5</v>
      </c>
    </row>
    <row r="112" spans="1:8" ht="26.25" customHeight="1">
      <c r="A112" s="246"/>
      <c r="B112" s="261" t="s">
        <v>427</v>
      </c>
      <c r="C112" s="252" t="s">
        <v>360</v>
      </c>
      <c r="D112" s="252" t="s">
        <v>361</v>
      </c>
      <c r="E112" s="252" t="s">
        <v>533</v>
      </c>
      <c r="F112" s="252" t="s">
        <v>430</v>
      </c>
      <c r="G112" s="253">
        <v>48.4</v>
      </c>
      <c r="H112" s="253">
        <v>64</v>
      </c>
    </row>
    <row r="113" spans="1:8" ht="30.75" customHeight="1">
      <c r="A113" s="347" t="s">
        <v>126</v>
      </c>
      <c r="B113" s="365" t="s">
        <v>106</v>
      </c>
      <c r="C113" s="366" t="s">
        <v>361</v>
      </c>
      <c r="D113" s="252"/>
      <c r="E113" s="252"/>
      <c r="F113" s="252"/>
      <c r="G113" s="249">
        <f>G114+G120+G135</f>
        <v>5432.31883</v>
      </c>
      <c r="H113" s="249">
        <f>H114+H120+H135</f>
        <v>5446.31883</v>
      </c>
    </row>
    <row r="114" spans="1:8" ht="15" customHeight="1">
      <c r="A114" s="246"/>
      <c r="B114" s="354" t="s">
        <v>410</v>
      </c>
      <c r="C114" s="248" t="s">
        <v>361</v>
      </c>
      <c r="D114" s="248" t="s">
        <v>362</v>
      </c>
      <c r="E114" s="248"/>
      <c r="F114" s="248"/>
      <c r="G114" s="249">
        <f>G116</f>
        <v>435.3</v>
      </c>
      <c r="H114" s="249">
        <f>H116</f>
        <v>449.3</v>
      </c>
    </row>
    <row r="115" spans="1:8" ht="16.5" customHeight="1">
      <c r="A115" s="246"/>
      <c r="B115" s="261" t="s">
        <v>384</v>
      </c>
      <c r="C115" s="252" t="s">
        <v>361</v>
      </c>
      <c r="D115" s="252" t="s">
        <v>362</v>
      </c>
      <c r="E115" s="252" t="s">
        <v>516</v>
      </c>
      <c r="F115" s="252"/>
      <c r="G115" s="253">
        <f>SUM(G116)</f>
        <v>435.3</v>
      </c>
      <c r="H115" s="253">
        <f>SUM(H116)</f>
        <v>449.3</v>
      </c>
    </row>
    <row r="116" spans="1:8" ht="29.25" customHeight="1">
      <c r="A116" s="246"/>
      <c r="B116" s="262" t="s">
        <v>603</v>
      </c>
      <c r="C116" s="252" t="s">
        <v>361</v>
      </c>
      <c r="D116" s="252" t="s">
        <v>362</v>
      </c>
      <c r="E116" s="252" t="s">
        <v>516</v>
      </c>
      <c r="F116" s="252"/>
      <c r="G116" s="253">
        <f>G118+G119</f>
        <v>435.3</v>
      </c>
      <c r="H116" s="253">
        <f>H118+H119</f>
        <v>449.3</v>
      </c>
    </row>
    <row r="117" spans="1:8" ht="14.25" customHeight="1">
      <c r="A117" s="246"/>
      <c r="B117" s="364" t="s">
        <v>650</v>
      </c>
      <c r="C117" s="257" t="s">
        <v>361</v>
      </c>
      <c r="D117" s="257" t="s">
        <v>362</v>
      </c>
      <c r="E117" s="257" t="s">
        <v>536</v>
      </c>
      <c r="F117" s="252"/>
      <c r="G117" s="279">
        <v>404.1</v>
      </c>
      <c r="H117" s="279">
        <v>417.2</v>
      </c>
    </row>
    <row r="118" spans="1:8" ht="52.5" customHeight="1">
      <c r="A118" s="246"/>
      <c r="B118" s="261" t="s">
        <v>426</v>
      </c>
      <c r="C118" s="252" t="s">
        <v>361</v>
      </c>
      <c r="D118" s="252" t="s">
        <v>362</v>
      </c>
      <c r="E118" s="252" t="s">
        <v>535</v>
      </c>
      <c r="F118" s="252" t="s">
        <v>429</v>
      </c>
      <c r="G118" s="253">
        <v>31.2</v>
      </c>
      <c r="H118" s="253">
        <v>32.1</v>
      </c>
    </row>
    <row r="119" spans="1:8" ht="52.5" customHeight="1">
      <c r="A119" s="246"/>
      <c r="B119" s="261" t="s">
        <v>426</v>
      </c>
      <c r="C119" s="252" t="s">
        <v>361</v>
      </c>
      <c r="D119" s="252" t="s">
        <v>362</v>
      </c>
      <c r="E119" s="252" t="s">
        <v>536</v>
      </c>
      <c r="F119" s="252" t="s">
        <v>429</v>
      </c>
      <c r="G119" s="253">
        <v>404.1</v>
      </c>
      <c r="H119" s="253">
        <v>417.2</v>
      </c>
    </row>
    <row r="120" spans="1:8" ht="30.75" customHeight="1">
      <c r="A120" s="246"/>
      <c r="B120" s="349" t="s">
        <v>144</v>
      </c>
      <c r="C120" s="248" t="s">
        <v>361</v>
      </c>
      <c r="D120" s="248" t="s">
        <v>107</v>
      </c>
      <c r="E120" s="248"/>
      <c r="F120" s="248"/>
      <c r="G120" s="249">
        <f>G121</f>
        <v>4487.01883</v>
      </c>
      <c r="H120" s="249">
        <f>H121</f>
        <v>4487.01883</v>
      </c>
    </row>
    <row r="121" spans="1:8" ht="27.75" customHeight="1">
      <c r="A121" s="246"/>
      <c r="B121" s="251" t="s">
        <v>818</v>
      </c>
      <c r="C121" s="252" t="s">
        <v>361</v>
      </c>
      <c r="D121" s="252" t="s">
        <v>107</v>
      </c>
      <c r="E121" s="252" t="s">
        <v>819</v>
      </c>
      <c r="F121" s="252"/>
      <c r="G121" s="253">
        <f>G122+G130</f>
        <v>4487.01883</v>
      </c>
      <c r="H121" s="253">
        <f>H122+H130</f>
        <v>4487.01883</v>
      </c>
    </row>
    <row r="122" spans="1:8" ht="44.25" customHeight="1">
      <c r="A122" s="246"/>
      <c r="B122" s="251" t="s">
        <v>820</v>
      </c>
      <c r="C122" s="252" t="s">
        <v>361</v>
      </c>
      <c r="D122" s="252" t="s">
        <v>107</v>
      </c>
      <c r="E122" s="252" t="s">
        <v>821</v>
      </c>
      <c r="F122" s="252"/>
      <c r="G122" s="253">
        <f>G123+G125+G127</f>
        <v>4387.01883</v>
      </c>
      <c r="H122" s="253">
        <f>H123+H125+H127</f>
        <v>4387.01883</v>
      </c>
    </row>
    <row r="123" spans="1:8" ht="79.5" customHeight="1">
      <c r="A123" s="246"/>
      <c r="B123" s="251" t="s">
        <v>822</v>
      </c>
      <c r="C123" s="252" t="s">
        <v>361</v>
      </c>
      <c r="D123" s="252" t="s">
        <v>107</v>
      </c>
      <c r="E123" s="252" t="s">
        <v>823</v>
      </c>
      <c r="F123" s="252"/>
      <c r="G123" s="253">
        <f>G124</f>
        <v>508.5</v>
      </c>
      <c r="H123" s="253">
        <f>H124</f>
        <v>508.5</v>
      </c>
    </row>
    <row r="124" spans="1:8" ht="27" customHeight="1">
      <c r="A124" s="246"/>
      <c r="B124" s="254" t="s">
        <v>427</v>
      </c>
      <c r="C124" s="252" t="s">
        <v>361</v>
      </c>
      <c r="D124" s="252" t="s">
        <v>107</v>
      </c>
      <c r="E124" s="252" t="s">
        <v>823</v>
      </c>
      <c r="F124" s="252" t="s">
        <v>430</v>
      </c>
      <c r="G124" s="253">
        <v>508.5</v>
      </c>
      <c r="H124" s="253">
        <v>508.5</v>
      </c>
    </row>
    <row r="125" spans="1:8" ht="29.25" customHeight="1">
      <c r="A125" s="246"/>
      <c r="B125" s="251" t="s">
        <v>824</v>
      </c>
      <c r="C125" s="252" t="s">
        <v>361</v>
      </c>
      <c r="D125" s="252" t="s">
        <v>107</v>
      </c>
      <c r="E125" s="252" t="s">
        <v>825</v>
      </c>
      <c r="F125" s="252"/>
      <c r="G125" s="253">
        <f>G126</f>
        <v>187.5</v>
      </c>
      <c r="H125" s="253">
        <f>H126</f>
        <v>187.5</v>
      </c>
    </row>
    <row r="126" spans="1:8" ht="27" customHeight="1">
      <c r="A126" s="246"/>
      <c r="B126" s="254" t="s">
        <v>427</v>
      </c>
      <c r="C126" s="252" t="s">
        <v>361</v>
      </c>
      <c r="D126" s="252" t="s">
        <v>107</v>
      </c>
      <c r="E126" s="252" t="s">
        <v>825</v>
      </c>
      <c r="F126" s="252" t="s">
        <v>430</v>
      </c>
      <c r="G126" s="253">
        <v>187.5</v>
      </c>
      <c r="H126" s="253">
        <v>187.5</v>
      </c>
    </row>
    <row r="127" spans="1:8" ht="30" customHeight="1">
      <c r="A127" s="246"/>
      <c r="B127" s="251" t="s">
        <v>826</v>
      </c>
      <c r="C127" s="252" t="s">
        <v>361</v>
      </c>
      <c r="D127" s="252" t="s">
        <v>107</v>
      </c>
      <c r="E127" s="252" t="s">
        <v>827</v>
      </c>
      <c r="F127" s="252"/>
      <c r="G127" s="253">
        <f>G128+G129</f>
        <v>3691.01883</v>
      </c>
      <c r="H127" s="253">
        <f>H128+H129</f>
        <v>3691.01883</v>
      </c>
    </row>
    <row r="128" spans="1:8" ht="55.5" customHeight="1">
      <c r="A128" s="246"/>
      <c r="B128" s="254" t="s">
        <v>426</v>
      </c>
      <c r="C128" s="252" t="s">
        <v>361</v>
      </c>
      <c r="D128" s="252" t="s">
        <v>107</v>
      </c>
      <c r="E128" s="252" t="s">
        <v>827</v>
      </c>
      <c r="F128" s="252" t="s">
        <v>429</v>
      </c>
      <c r="G128" s="253">
        <v>3636.01883</v>
      </c>
      <c r="H128" s="253">
        <v>3636.01883</v>
      </c>
    </row>
    <row r="129" spans="1:8" ht="24.75" customHeight="1">
      <c r="A129" s="246"/>
      <c r="B129" s="254" t="s">
        <v>427</v>
      </c>
      <c r="C129" s="252" t="s">
        <v>361</v>
      </c>
      <c r="D129" s="252" t="s">
        <v>107</v>
      </c>
      <c r="E129" s="252" t="s">
        <v>827</v>
      </c>
      <c r="F129" s="252" t="s">
        <v>430</v>
      </c>
      <c r="G129" s="253">
        <v>55</v>
      </c>
      <c r="H129" s="253">
        <v>55</v>
      </c>
    </row>
    <row r="130" spans="1:8" ht="20.25" customHeight="1">
      <c r="A130" s="246"/>
      <c r="B130" s="251" t="s">
        <v>828</v>
      </c>
      <c r="C130" s="252" t="s">
        <v>361</v>
      </c>
      <c r="D130" s="252" t="s">
        <v>107</v>
      </c>
      <c r="E130" s="252" t="s">
        <v>829</v>
      </c>
      <c r="F130" s="252"/>
      <c r="G130" s="253">
        <f>G131+G133</f>
        <v>100</v>
      </c>
      <c r="H130" s="253">
        <f>H131+H133</f>
        <v>100</v>
      </c>
    </row>
    <row r="131" spans="1:8" ht="78.75" customHeight="1">
      <c r="A131" s="246"/>
      <c r="B131" s="251" t="s">
        <v>830</v>
      </c>
      <c r="C131" s="252" t="s">
        <v>361</v>
      </c>
      <c r="D131" s="252" t="s">
        <v>107</v>
      </c>
      <c r="E131" s="252" t="s">
        <v>831</v>
      </c>
      <c r="F131" s="252"/>
      <c r="G131" s="253">
        <f>G132</f>
        <v>50</v>
      </c>
      <c r="H131" s="253">
        <f>H132</f>
        <v>50</v>
      </c>
    </row>
    <row r="132" spans="1:8" ht="27" customHeight="1">
      <c r="A132" s="246"/>
      <c r="B132" s="254" t="s">
        <v>427</v>
      </c>
      <c r="C132" s="252" t="s">
        <v>361</v>
      </c>
      <c r="D132" s="252" t="s">
        <v>107</v>
      </c>
      <c r="E132" s="252" t="s">
        <v>831</v>
      </c>
      <c r="F132" s="252" t="s">
        <v>430</v>
      </c>
      <c r="G132" s="253">
        <v>50</v>
      </c>
      <c r="H132" s="253">
        <v>50</v>
      </c>
    </row>
    <row r="133" spans="1:8" ht="54" customHeight="1">
      <c r="A133" s="246"/>
      <c r="B133" s="251" t="s">
        <v>832</v>
      </c>
      <c r="C133" s="252" t="s">
        <v>361</v>
      </c>
      <c r="D133" s="252" t="s">
        <v>107</v>
      </c>
      <c r="E133" s="252" t="s">
        <v>833</v>
      </c>
      <c r="F133" s="252"/>
      <c r="G133" s="253">
        <f>G134</f>
        <v>50</v>
      </c>
      <c r="H133" s="253">
        <f>H134</f>
        <v>50</v>
      </c>
    </row>
    <row r="134" spans="1:8" ht="27" customHeight="1">
      <c r="A134" s="246"/>
      <c r="B134" s="254" t="s">
        <v>427</v>
      </c>
      <c r="C134" s="252" t="s">
        <v>361</v>
      </c>
      <c r="D134" s="252" t="s">
        <v>107</v>
      </c>
      <c r="E134" s="252" t="s">
        <v>833</v>
      </c>
      <c r="F134" s="252" t="s">
        <v>430</v>
      </c>
      <c r="G134" s="253">
        <v>50</v>
      </c>
      <c r="H134" s="253">
        <v>50</v>
      </c>
    </row>
    <row r="135" spans="1:8" ht="33.75" customHeight="1">
      <c r="A135" s="246"/>
      <c r="B135" s="354" t="s">
        <v>405</v>
      </c>
      <c r="C135" s="248" t="s">
        <v>361</v>
      </c>
      <c r="D135" s="248" t="s">
        <v>385</v>
      </c>
      <c r="E135" s="248"/>
      <c r="F135" s="248"/>
      <c r="G135" s="249">
        <f>SUM(G136+G140)</f>
        <v>510</v>
      </c>
      <c r="H135" s="249">
        <f>SUM(H136+H140)</f>
        <v>510</v>
      </c>
    </row>
    <row r="136" spans="1:8" ht="40.5" customHeight="1">
      <c r="A136" s="246"/>
      <c r="B136" s="262" t="s">
        <v>874</v>
      </c>
      <c r="C136" s="252" t="s">
        <v>361</v>
      </c>
      <c r="D136" s="252" t="s">
        <v>385</v>
      </c>
      <c r="E136" s="264" t="s">
        <v>537</v>
      </c>
      <c r="F136" s="252"/>
      <c r="G136" s="253">
        <f>SUM(G138)</f>
        <v>100</v>
      </c>
      <c r="H136" s="253">
        <f>SUM(H138)</f>
        <v>100</v>
      </c>
    </row>
    <row r="137" spans="1:8" ht="30.75" customHeight="1">
      <c r="A137" s="246"/>
      <c r="B137" s="262" t="s">
        <v>604</v>
      </c>
      <c r="C137" s="252" t="s">
        <v>361</v>
      </c>
      <c r="D137" s="252" t="s">
        <v>385</v>
      </c>
      <c r="E137" s="264" t="s">
        <v>651</v>
      </c>
      <c r="F137" s="252"/>
      <c r="G137" s="253">
        <f>SUM(G139)</f>
        <v>100</v>
      </c>
      <c r="H137" s="253">
        <f>SUM(H139)</f>
        <v>100</v>
      </c>
    </row>
    <row r="138" spans="1:8" ht="44.25" customHeight="1">
      <c r="A138" s="246"/>
      <c r="B138" s="262" t="s">
        <v>581</v>
      </c>
      <c r="C138" s="252" t="s">
        <v>361</v>
      </c>
      <c r="D138" s="252" t="s">
        <v>385</v>
      </c>
      <c r="E138" s="264" t="s">
        <v>538</v>
      </c>
      <c r="F138" s="252"/>
      <c r="G138" s="253">
        <f>SUM(G139)</f>
        <v>100</v>
      </c>
      <c r="H138" s="253">
        <f>SUM(H139)</f>
        <v>100</v>
      </c>
    </row>
    <row r="139" spans="1:8" ht="33.75" customHeight="1">
      <c r="A139" s="246"/>
      <c r="B139" s="261" t="s">
        <v>427</v>
      </c>
      <c r="C139" s="252" t="s">
        <v>361</v>
      </c>
      <c r="D139" s="252" t="s">
        <v>385</v>
      </c>
      <c r="E139" s="264" t="s">
        <v>538</v>
      </c>
      <c r="F139" s="252" t="s">
        <v>430</v>
      </c>
      <c r="G139" s="253">
        <v>100</v>
      </c>
      <c r="H139" s="253">
        <v>100</v>
      </c>
    </row>
    <row r="140" spans="1:8" ht="42" customHeight="1">
      <c r="A140" s="246"/>
      <c r="B140" s="262" t="s">
        <v>871</v>
      </c>
      <c r="C140" s="252" t="s">
        <v>361</v>
      </c>
      <c r="D140" s="252" t="s">
        <v>385</v>
      </c>
      <c r="E140" s="264" t="s">
        <v>539</v>
      </c>
      <c r="F140" s="252"/>
      <c r="G140" s="253">
        <f>SUM(G142)</f>
        <v>410</v>
      </c>
      <c r="H140" s="253">
        <f>SUM(H142)</f>
        <v>410</v>
      </c>
    </row>
    <row r="141" spans="1:8" ht="30" customHeight="1">
      <c r="A141" s="246"/>
      <c r="B141" s="262" t="s">
        <v>605</v>
      </c>
      <c r="C141" s="252" t="s">
        <v>361</v>
      </c>
      <c r="D141" s="252" t="s">
        <v>385</v>
      </c>
      <c r="E141" s="264" t="s">
        <v>652</v>
      </c>
      <c r="F141" s="252"/>
      <c r="G141" s="253">
        <f>SUM(G143)</f>
        <v>410</v>
      </c>
      <c r="H141" s="253">
        <f>SUM(H143)</f>
        <v>410</v>
      </c>
    </row>
    <row r="142" spans="1:8" ht="44.25" customHeight="1">
      <c r="A142" s="246"/>
      <c r="B142" s="262" t="s">
        <v>581</v>
      </c>
      <c r="C142" s="252" t="s">
        <v>361</v>
      </c>
      <c r="D142" s="252" t="s">
        <v>385</v>
      </c>
      <c r="E142" s="264" t="s">
        <v>541</v>
      </c>
      <c r="F142" s="252"/>
      <c r="G142" s="253">
        <f>SUM(G143)</f>
        <v>410</v>
      </c>
      <c r="H142" s="253">
        <f>SUM(H143)</f>
        <v>410</v>
      </c>
    </row>
    <row r="143" spans="1:8" ht="26.25" customHeight="1">
      <c r="A143" s="246"/>
      <c r="B143" s="261" t="s">
        <v>427</v>
      </c>
      <c r="C143" s="252" t="s">
        <v>361</v>
      </c>
      <c r="D143" s="252" t="s">
        <v>385</v>
      </c>
      <c r="E143" s="264" t="s">
        <v>541</v>
      </c>
      <c r="F143" s="252" t="s">
        <v>430</v>
      </c>
      <c r="G143" s="253">
        <v>410</v>
      </c>
      <c r="H143" s="253">
        <v>410</v>
      </c>
    </row>
    <row r="144" spans="1:8" ht="22.5" customHeight="1">
      <c r="A144" s="246" t="s">
        <v>343</v>
      </c>
      <c r="B144" s="365" t="s">
        <v>132</v>
      </c>
      <c r="C144" s="366" t="s">
        <v>362</v>
      </c>
      <c r="D144" s="252"/>
      <c r="E144" s="252"/>
      <c r="F144" s="252"/>
      <c r="G144" s="249">
        <f>G145+G150</f>
        <v>4584</v>
      </c>
      <c r="H144" s="249">
        <f>H145+H150</f>
        <v>4584</v>
      </c>
    </row>
    <row r="145" spans="1:8" ht="18" customHeight="1">
      <c r="A145" s="246"/>
      <c r="B145" s="349" t="s">
        <v>450</v>
      </c>
      <c r="C145" s="248" t="s">
        <v>362</v>
      </c>
      <c r="D145" s="248" t="s">
        <v>107</v>
      </c>
      <c r="E145" s="248"/>
      <c r="F145" s="248"/>
      <c r="G145" s="249">
        <f aca="true" t="shared" si="3" ref="G145:H148">G146</f>
        <v>4500</v>
      </c>
      <c r="H145" s="249">
        <f t="shared" si="3"/>
        <v>4500</v>
      </c>
    </row>
    <row r="146" spans="1:8" ht="53.25" customHeight="1">
      <c r="A146" s="246"/>
      <c r="B146" s="261" t="s">
        <v>879</v>
      </c>
      <c r="C146" s="252" t="s">
        <v>362</v>
      </c>
      <c r="D146" s="252" t="s">
        <v>107</v>
      </c>
      <c r="E146" s="252" t="s">
        <v>542</v>
      </c>
      <c r="F146" s="252"/>
      <c r="G146" s="253">
        <f t="shared" si="3"/>
        <v>4500</v>
      </c>
      <c r="H146" s="253">
        <f t="shared" si="3"/>
        <v>4500</v>
      </c>
    </row>
    <row r="147" spans="1:8" ht="30" customHeight="1">
      <c r="A147" s="246"/>
      <c r="B147" s="261" t="s">
        <v>836</v>
      </c>
      <c r="C147" s="252" t="s">
        <v>362</v>
      </c>
      <c r="D147" s="252" t="s">
        <v>107</v>
      </c>
      <c r="E147" s="252" t="s">
        <v>837</v>
      </c>
      <c r="F147" s="252"/>
      <c r="G147" s="253">
        <f t="shared" si="3"/>
        <v>4500</v>
      </c>
      <c r="H147" s="253">
        <f t="shared" si="3"/>
        <v>4500</v>
      </c>
    </row>
    <row r="148" spans="1:8" ht="27" customHeight="1">
      <c r="A148" s="246"/>
      <c r="B148" s="251" t="s">
        <v>838</v>
      </c>
      <c r="C148" s="252" t="s">
        <v>362</v>
      </c>
      <c r="D148" s="252" t="s">
        <v>107</v>
      </c>
      <c r="E148" s="252" t="s">
        <v>839</v>
      </c>
      <c r="F148" s="248"/>
      <c r="G148" s="253">
        <f t="shared" si="3"/>
        <v>4500</v>
      </c>
      <c r="H148" s="253">
        <f t="shared" si="3"/>
        <v>4500</v>
      </c>
    </row>
    <row r="149" spans="1:8" ht="30.75" customHeight="1">
      <c r="A149" s="246"/>
      <c r="B149" s="261" t="s">
        <v>427</v>
      </c>
      <c r="C149" s="252" t="s">
        <v>362</v>
      </c>
      <c r="D149" s="252" t="s">
        <v>107</v>
      </c>
      <c r="E149" s="252" t="s">
        <v>839</v>
      </c>
      <c r="F149" s="252" t="s">
        <v>430</v>
      </c>
      <c r="G149" s="253">
        <v>4500</v>
      </c>
      <c r="H149" s="253">
        <v>4500</v>
      </c>
    </row>
    <row r="150" spans="1:8" ht="16.5" customHeight="1">
      <c r="A150" s="246"/>
      <c r="B150" s="247" t="s">
        <v>750</v>
      </c>
      <c r="C150" s="248" t="s">
        <v>362</v>
      </c>
      <c r="D150" s="248" t="s">
        <v>759</v>
      </c>
      <c r="E150" s="248"/>
      <c r="F150" s="248"/>
      <c r="G150" s="249">
        <f>G151</f>
        <v>84</v>
      </c>
      <c r="H150" s="249">
        <f>H151</f>
        <v>84</v>
      </c>
    </row>
    <row r="151" spans="1:8" ht="38.25">
      <c r="A151" s="246"/>
      <c r="B151" s="251" t="s">
        <v>880</v>
      </c>
      <c r="C151" s="252" t="s">
        <v>362</v>
      </c>
      <c r="D151" s="252" t="s">
        <v>759</v>
      </c>
      <c r="E151" s="252" t="s">
        <v>595</v>
      </c>
      <c r="F151" s="248"/>
      <c r="G151" s="253">
        <f>G152+G154</f>
        <v>84</v>
      </c>
      <c r="H151" s="253">
        <f>H152+H154</f>
        <v>84</v>
      </c>
    </row>
    <row r="152" spans="1:8" ht="51.75" customHeight="1">
      <c r="A152" s="246"/>
      <c r="B152" s="251" t="s">
        <v>779</v>
      </c>
      <c r="C152" s="252" t="s">
        <v>362</v>
      </c>
      <c r="D152" s="252" t="s">
        <v>759</v>
      </c>
      <c r="E152" s="252" t="s">
        <v>753</v>
      </c>
      <c r="F152" s="252"/>
      <c r="G152" s="253">
        <f>G153</f>
        <v>29</v>
      </c>
      <c r="H152" s="253">
        <f>H153</f>
        <v>29</v>
      </c>
    </row>
    <row r="153" spans="1:8" ht="30.75" customHeight="1">
      <c r="A153" s="246"/>
      <c r="B153" s="251" t="s">
        <v>752</v>
      </c>
      <c r="C153" s="252" t="s">
        <v>362</v>
      </c>
      <c r="D153" s="252" t="s">
        <v>759</v>
      </c>
      <c r="E153" s="252" t="s">
        <v>753</v>
      </c>
      <c r="F153" s="252" t="s">
        <v>146</v>
      </c>
      <c r="G153" s="253">
        <v>29</v>
      </c>
      <c r="H153" s="253">
        <v>29</v>
      </c>
    </row>
    <row r="154" spans="1:8" ht="42" customHeight="1">
      <c r="A154" s="246"/>
      <c r="B154" s="251" t="s">
        <v>780</v>
      </c>
      <c r="C154" s="252" t="s">
        <v>362</v>
      </c>
      <c r="D154" s="252" t="s">
        <v>759</v>
      </c>
      <c r="E154" s="252" t="s">
        <v>754</v>
      </c>
      <c r="F154" s="252"/>
      <c r="G154" s="253">
        <f>G155</f>
        <v>55</v>
      </c>
      <c r="H154" s="253">
        <f>H155</f>
        <v>55</v>
      </c>
    </row>
    <row r="155" spans="1:8" ht="21" customHeight="1">
      <c r="A155" s="246"/>
      <c r="B155" s="251" t="s">
        <v>428</v>
      </c>
      <c r="C155" s="252" t="s">
        <v>362</v>
      </c>
      <c r="D155" s="252" t="s">
        <v>759</v>
      </c>
      <c r="E155" s="252" t="s">
        <v>754</v>
      </c>
      <c r="F155" s="252" t="s">
        <v>431</v>
      </c>
      <c r="G155" s="253">
        <v>55</v>
      </c>
      <c r="H155" s="253">
        <v>55</v>
      </c>
    </row>
    <row r="156" spans="1:8" ht="24" customHeight="1">
      <c r="A156" s="367" t="s">
        <v>345</v>
      </c>
      <c r="B156" s="365" t="s">
        <v>134</v>
      </c>
      <c r="C156" s="366" t="s">
        <v>133</v>
      </c>
      <c r="D156" s="252"/>
      <c r="E156" s="252"/>
      <c r="F156" s="252"/>
      <c r="G156" s="249">
        <f>G157+G166+G178</f>
        <v>38506.447</v>
      </c>
      <c r="H156" s="249">
        <f>H157+H166+H178</f>
        <v>12700.631000000001</v>
      </c>
    </row>
    <row r="157" spans="1:8" ht="19.5" customHeight="1">
      <c r="A157" s="246"/>
      <c r="B157" s="350" t="s">
        <v>381</v>
      </c>
      <c r="C157" s="248" t="s">
        <v>133</v>
      </c>
      <c r="D157" s="248" t="s">
        <v>359</v>
      </c>
      <c r="E157" s="248"/>
      <c r="F157" s="248"/>
      <c r="G157" s="249">
        <f>G158+G162</f>
        <v>2020</v>
      </c>
      <c r="H157" s="249">
        <f>H158+H162</f>
        <v>2020</v>
      </c>
    </row>
    <row r="158" spans="1:8" ht="53.25" customHeight="1">
      <c r="A158" s="246"/>
      <c r="B158" s="261" t="s">
        <v>879</v>
      </c>
      <c r="C158" s="252" t="s">
        <v>133</v>
      </c>
      <c r="D158" s="252" t="s">
        <v>359</v>
      </c>
      <c r="E158" s="252" t="s">
        <v>542</v>
      </c>
      <c r="F158" s="252"/>
      <c r="G158" s="253">
        <f aca="true" t="shared" si="4" ref="G158:H160">G159</f>
        <v>500</v>
      </c>
      <c r="H158" s="253">
        <f t="shared" si="4"/>
        <v>500</v>
      </c>
    </row>
    <row r="159" spans="1:8" ht="30" customHeight="1">
      <c r="A159" s="246"/>
      <c r="B159" s="261" t="s">
        <v>840</v>
      </c>
      <c r="C159" s="252" t="s">
        <v>133</v>
      </c>
      <c r="D159" s="252" t="s">
        <v>359</v>
      </c>
      <c r="E159" s="252" t="s">
        <v>841</v>
      </c>
      <c r="F159" s="252"/>
      <c r="G159" s="253">
        <f t="shared" si="4"/>
        <v>500</v>
      </c>
      <c r="H159" s="253">
        <f t="shared" si="4"/>
        <v>500</v>
      </c>
    </row>
    <row r="160" spans="1:8" ht="27" customHeight="1">
      <c r="A160" s="246"/>
      <c r="B160" s="251" t="s">
        <v>842</v>
      </c>
      <c r="C160" s="252" t="s">
        <v>133</v>
      </c>
      <c r="D160" s="252" t="s">
        <v>359</v>
      </c>
      <c r="E160" s="252" t="s">
        <v>843</v>
      </c>
      <c r="F160" s="248"/>
      <c r="G160" s="253">
        <f t="shared" si="4"/>
        <v>500</v>
      </c>
      <c r="H160" s="253">
        <f t="shared" si="4"/>
        <v>500</v>
      </c>
    </row>
    <row r="161" spans="1:8" ht="30.75" customHeight="1">
      <c r="A161" s="246"/>
      <c r="B161" s="261" t="s">
        <v>427</v>
      </c>
      <c r="C161" s="252" t="s">
        <v>133</v>
      </c>
      <c r="D161" s="252" t="s">
        <v>359</v>
      </c>
      <c r="E161" s="252" t="s">
        <v>843</v>
      </c>
      <c r="F161" s="252" t="s">
        <v>430</v>
      </c>
      <c r="G161" s="253">
        <v>500</v>
      </c>
      <c r="H161" s="253">
        <v>500</v>
      </c>
    </row>
    <row r="162" spans="1:8" ht="42.75" customHeight="1">
      <c r="A162" s="246"/>
      <c r="B162" s="269" t="s">
        <v>873</v>
      </c>
      <c r="C162" s="252" t="s">
        <v>133</v>
      </c>
      <c r="D162" s="252" t="s">
        <v>359</v>
      </c>
      <c r="E162" s="252" t="s">
        <v>684</v>
      </c>
      <c r="F162" s="252"/>
      <c r="G162" s="253">
        <f aca="true" t="shared" si="5" ref="G162:H164">G163</f>
        <v>1520</v>
      </c>
      <c r="H162" s="253">
        <f t="shared" si="5"/>
        <v>1520</v>
      </c>
    </row>
    <row r="163" spans="1:8" ht="25.5" customHeight="1">
      <c r="A163" s="246"/>
      <c r="B163" s="269" t="s">
        <v>367</v>
      </c>
      <c r="C163" s="252" t="s">
        <v>133</v>
      </c>
      <c r="D163" s="252" t="s">
        <v>359</v>
      </c>
      <c r="E163" s="252" t="s">
        <v>565</v>
      </c>
      <c r="F163" s="252"/>
      <c r="G163" s="253">
        <f t="shared" si="5"/>
        <v>1520</v>
      </c>
      <c r="H163" s="253">
        <f t="shared" si="5"/>
        <v>1520</v>
      </c>
    </row>
    <row r="164" spans="1:8" ht="54" customHeight="1">
      <c r="A164" s="246"/>
      <c r="B164" s="261" t="s">
        <v>649</v>
      </c>
      <c r="C164" s="252" t="s">
        <v>133</v>
      </c>
      <c r="D164" s="252" t="s">
        <v>359</v>
      </c>
      <c r="E164" s="252" t="s">
        <v>669</v>
      </c>
      <c r="F164" s="252"/>
      <c r="G164" s="253">
        <f t="shared" si="5"/>
        <v>1520</v>
      </c>
      <c r="H164" s="253">
        <f t="shared" si="5"/>
        <v>1520</v>
      </c>
    </row>
    <row r="165" spans="1:8" ht="27" customHeight="1">
      <c r="A165" s="246"/>
      <c r="B165" s="261" t="s">
        <v>427</v>
      </c>
      <c r="C165" s="252" t="s">
        <v>133</v>
      </c>
      <c r="D165" s="252" t="s">
        <v>359</v>
      </c>
      <c r="E165" s="252" t="s">
        <v>669</v>
      </c>
      <c r="F165" s="252" t="s">
        <v>430</v>
      </c>
      <c r="G165" s="253">
        <v>1520</v>
      </c>
      <c r="H165" s="253">
        <v>1520</v>
      </c>
    </row>
    <row r="166" spans="1:8" ht="16.5" customHeight="1">
      <c r="A166" s="246"/>
      <c r="B166" s="350" t="s">
        <v>87</v>
      </c>
      <c r="C166" s="248" t="s">
        <v>133</v>
      </c>
      <c r="D166" s="248" t="s">
        <v>360</v>
      </c>
      <c r="E166" s="248"/>
      <c r="F166" s="248"/>
      <c r="G166" s="249">
        <f>G167</f>
        <v>28420.785</v>
      </c>
      <c r="H166" s="249">
        <f>H167</f>
        <v>2614.969</v>
      </c>
    </row>
    <row r="167" spans="1:8" ht="53.25" customHeight="1">
      <c r="A167" s="246"/>
      <c r="B167" s="261" t="s">
        <v>879</v>
      </c>
      <c r="C167" s="252" t="s">
        <v>133</v>
      </c>
      <c r="D167" s="252" t="s">
        <v>360</v>
      </c>
      <c r="E167" s="252" t="s">
        <v>542</v>
      </c>
      <c r="F167" s="252"/>
      <c r="G167" s="253">
        <f>G168+G173</f>
        <v>28420.785</v>
      </c>
      <c r="H167" s="253">
        <f>H168+H173</f>
        <v>2614.969</v>
      </c>
    </row>
    <row r="168" spans="1:8" ht="30" customHeight="1">
      <c r="A168" s="246"/>
      <c r="B168" s="261" t="s">
        <v>606</v>
      </c>
      <c r="C168" s="252" t="s">
        <v>133</v>
      </c>
      <c r="D168" s="252" t="s">
        <v>360</v>
      </c>
      <c r="E168" s="252" t="s">
        <v>607</v>
      </c>
      <c r="F168" s="252"/>
      <c r="G168" s="253">
        <f>G169+G171</f>
        <v>2614.969</v>
      </c>
      <c r="H168" s="253">
        <f>H169+H171</f>
        <v>2614.969</v>
      </c>
    </row>
    <row r="169" spans="1:8" ht="41.25" customHeight="1">
      <c r="A169" s="246"/>
      <c r="B169" s="251" t="s">
        <v>844</v>
      </c>
      <c r="C169" s="252" t="s">
        <v>133</v>
      </c>
      <c r="D169" s="252" t="s">
        <v>360</v>
      </c>
      <c r="E169" s="252" t="s">
        <v>845</v>
      </c>
      <c r="F169" s="248"/>
      <c r="G169" s="253">
        <f>G170</f>
        <v>52.299</v>
      </c>
      <c r="H169" s="253">
        <f>H170</f>
        <v>52.299</v>
      </c>
    </row>
    <row r="170" spans="1:8" ht="18" customHeight="1">
      <c r="A170" s="246"/>
      <c r="B170" s="261" t="s">
        <v>428</v>
      </c>
      <c r="C170" s="252" t="s">
        <v>133</v>
      </c>
      <c r="D170" s="252" t="s">
        <v>360</v>
      </c>
      <c r="E170" s="252" t="s">
        <v>845</v>
      </c>
      <c r="F170" s="252" t="s">
        <v>431</v>
      </c>
      <c r="G170" s="253">
        <v>52.299</v>
      </c>
      <c r="H170" s="253">
        <v>52.299</v>
      </c>
    </row>
    <row r="171" spans="1:8" ht="36" customHeight="1">
      <c r="A171" s="246"/>
      <c r="B171" s="251" t="s">
        <v>846</v>
      </c>
      <c r="C171" s="252" t="s">
        <v>133</v>
      </c>
      <c r="D171" s="252" t="s">
        <v>360</v>
      </c>
      <c r="E171" s="252" t="s">
        <v>847</v>
      </c>
      <c r="F171" s="248"/>
      <c r="G171" s="253">
        <f>G172</f>
        <v>2562.67</v>
      </c>
      <c r="H171" s="253">
        <f>H172</f>
        <v>2562.67</v>
      </c>
    </row>
    <row r="172" spans="1:8" ht="18" customHeight="1">
      <c r="A172" s="246"/>
      <c r="B172" s="261" t="s">
        <v>428</v>
      </c>
      <c r="C172" s="252" t="s">
        <v>133</v>
      </c>
      <c r="D172" s="252" t="s">
        <v>360</v>
      </c>
      <c r="E172" s="252" t="s">
        <v>847</v>
      </c>
      <c r="F172" s="252" t="s">
        <v>431</v>
      </c>
      <c r="G172" s="253">
        <v>2562.67</v>
      </c>
      <c r="H172" s="253">
        <v>2562.67</v>
      </c>
    </row>
    <row r="173" spans="1:8" ht="30" customHeight="1">
      <c r="A173" s="246"/>
      <c r="B173" s="261" t="s">
        <v>848</v>
      </c>
      <c r="C173" s="252" t="s">
        <v>133</v>
      </c>
      <c r="D173" s="252" t="s">
        <v>360</v>
      </c>
      <c r="E173" s="252" t="s">
        <v>849</v>
      </c>
      <c r="F173" s="252"/>
      <c r="G173" s="253">
        <f>G174+G176</f>
        <v>25805.816</v>
      </c>
      <c r="H173" s="253">
        <f>H174+H176</f>
        <v>0</v>
      </c>
    </row>
    <row r="174" spans="1:8" ht="50.25" customHeight="1">
      <c r="A174" s="246"/>
      <c r="B174" s="251" t="s">
        <v>852</v>
      </c>
      <c r="C174" s="252" t="s">
        <v>133</v>
      </c>
      <c r="D174" s="252" t="s">
        <v>360</v>
      </c>
      <c r="E174" s="252" t="s">
        <v>851</v>
      </c>
      <c r="F174" s="248"/>
      <c r="G174" s="253">
        <f>G175</f>
        <v>516.116</v>
      </c>
      <c r="H174" s="253">
        <f>H175</f>
        <v>0</v>
      </c>
    </row>
    <row r="175" spans="1:8" ht="28.5" customHeight="1">
      <c r="A175" s="246"/>
      <c r="B175" s="261" t="s">
        <v>892</v>
      </c>
      <c r="C175" s="252" t="s">
        <v>133</v>
      </c>
      <c r="D175" s="252" t="s">
        <v>360</v>
      </c>
      <c r="E175" s="252" t="s">
        <v>851</v>
      </c>
      <c r="F175" s="252" t="s">
        <v>286</v>
      </c>
      <c r="G175" s="253">
        <v>516.116</v>
      </c>
      <c r="H175" s="253">
        <v>0</v>
      </c>
    </row>
    <row r="176" spans="1:8" ht="48" customHeight="1">
      <c r="A176" s="246"/>
      <c r="B176" s="251" t="s">
        <v>907</v>
      </c>
      <c r="C176" s="252" t="s">
        <v>133</v>
      </c>
      <c r="D176" s="252" t="s">
        <v>360</v>
      </c>
      <c r="E176" s="252" t="s">
        <v>850</v>
      </c>
      <c r="F176" s="248"/>
      <c r="G176" s="253">
        <f>G177</f>
        <v>25289.7</v>
      </c>
      <c r="H176" s="253">
        <f>H177</f>
        <v>0</v>
      </c>
    </row>
    <row r="177" spans="1:8" ht="28.5" customHeight="1">
      <c r="A177" s="246"/>
      <c r="B177" s="261" t="s">
        <v>892</v>
      </c>
      <c r="C177" s="252" t="s">
        <v>133</v>
      </c>
      <c r="D177" s="252" t="s">
        <v>360</v>
      </c>
      <c r="E177" s="252" t="s">
        <v>850</v>
      </c>
      <c r="F177" s="252" t="s">
        <v>286</v>
      </c>
      <c r="G177" s="253">
        <v>25289.7</v>
      </c>
      <c r="H177" s="253">
        <v>0</v>
      </c>
    </row>
    <row r="178" spans="1:8" ht="19.5" customHeight="1">
      <c r="A178" s="259"/>
      <c r="B178" s="349" t="s">
        <v>89</v>
      </c>
      <c r="C178" s="248" t="s">
        <v>133</v>
      </c>
      <c r="D178" s="248" t="s">
        <v>361</v>
      </c>
      <c r="E178" s="248"/>
      <c r="F178" s="248"/>
      <c r="G178" s="249">
        <f>G179</f>
        <v>8065.662</v>
      </c>
      <c r="H178" s="249">
        <f>H179</f>
        <v>8065.662</v>
      </c>
    </row>
    <row r="179" spans="1:8" ht="53.25" customHeight="1">
      <c r="A179" s="246"/>
      <c r="B179" s="261" t="s">
        <v>879</v>
      </c>
      <c r="C179" s="252" t="s">
        <v>133</v>
      </c>
      <c r="D179" s="252" t="s">
        <v>361</v>
      </c>
      <c r="E179" s="252" t="s">
        <v>542</v>
      </c>
      <c r="F179" s="252"/>
      <c r="G179" s="253">
        <f>G180</f>
        <v>8065.662</v>
      </c>
      <c r="H179" s="253">
        <f>H180</f>
        <v>8065.662</v>
      </c>
    </row>
    <row r="180" spans="1:8" ht="30" customHeight="1">
      <c r="A180" s="246"/>
      <c r="B180" s="261" t="s">
        <v>836</v>
      </c>
      <c r="C180" s="252" t="s">
        <v>133</v>
      </c>
      <c r="D180" s="252" t="s">
        <v>361</v>
      </c>
      <c r="E180" s="252" t="s">
        <v>854</v>
      </c>
      <c r="F180" s="252"/>
      <c r="G180" s="253">
        <f>G181+G183+G185</f>
        <v>8065.662</v>
      </c>
      <c r="H180" s="253">
        <f>H181+H183+H185</f>
        <v>8065.662</v>
      </c>
    </row>
    <row r="181" spans="1:8" ht="39" customHeight="1">
      <c r="A181" s="246"/>
      <c r="B181" s="251" t="s">
        <v>855</v>
      </c>
      <c r="C181" s="252" t="s">
        <v>133</v>
      </c>
      <c r="D181" s="252" t="s">
        <v>361</v>
      </c>
      <c r="E181" s="252" t="s">
        <v>856</v>
      </c>
      <c r="F181" s="248"/>
      <c r="G181" s="253">
        <f>G182</f>
        <v>3000</v>
      </c>
      <c r="H181" s="253">
        <f>H182</f>
        <v>3000</v>
      </c>
    </row>
    <row r="182" spans="1:8" ht="30.75" customHeight="1">
      <c r="A182" s="246"/>
      <c r="B182" s="261" t="s">
        <v>427</v>
      </c>
      <c r="C182" s="252" t="s">
        <v>133</v>
      </c>
      <c r="D182" s="252" t="s">
        <v>361</v>
      </c>
      <c r="E182" s="252" t="s">
        <v>856</v>
      </c>
      <c r="F182" s="252" t="s">
        <v>430</v>
      </c>
      <c r="G182" s="253">
        <v>3000</v>
      </c>
      <c r="H182" s="253">
        <v>3000</v>
      </c>
    </row>
    <row r="183" spans="1:8" ht="33" customHeight="1">
      <c r="A183" s="246"/>
      <c r="B183" s="251" t="s">
        <v>857</v>
      </c>
      <c r="C183" s="252" t="s">
        <v>133</v>
      </c>
      <c r="D183" s="252" t="s">
        <v>361</v>
      </c>
      <c r="E183" s="252" t="s">
        <v>858</v>
      </c>
      <c r="F183" s="248"/>
      <c r="G183" s="253">
        <f>G184</f>
        <v>2565.6620000000003</v>
      </c>
      <c r="H183" s="253">
        <f>H184</f>
        <v>2565.6620000000003</v>
      </c>
    </row>
    <row r="184" spans="1:8" ht="30.75" customHeight="1">
      <c r="A184" s="246"/>
      <c r="B184" s="261" t="s">
        <v>427</v>
      </c>
      <c r="C184" s="252" t="s">
        <v>133</v>
      </c>
      <c r="D184" s="252" t="s">
        <v>361</v>
      </c>
      <c r="E184" s="252" t="s">
        <v>858</v>
      </c>
      <c r="F184" s="252" t="s">
        <v>430</v>
      </c>
      <c r="G184" s="253">
        <f>1565.662+600+400</f>
        <v>2565.6620000000003</v>
      </c>
      <c r="H184" s="253">
        <f>1565.662+600+400</f>
        <v>2565.6620000000003</v>
      </c>
    </row>
    <row r="185" spans="1:8" ht="27.75" customHeight="1">
      <c r="A185" s="246"/>
      <c r="B185" s="251" t="s">
        <v>859</v>
      </c>
      <c r="C185" s="252" t="s">
        <v>133</v>
      </c>
      <c r="D185" s="252" t="s">
        <v>361</v>
      </c>
      <c r="E185" s="252" t="s">
        <v>860</v>
      </c>
      <c r="F185" s="248"/>
      <c r="G185" s="253">
        <f>G186</f>
        <v>2500</v>
      </c>
      <c r="H185" s="253">
        <f>H186</f>
        <v>2500</v>
      </c>
    </row>
    <row r="186" spans="1:8" ht="30.75" customHeight="1">
      <c r="A186" s="246"/>
      <c r="B186" s="261" t="s">
        <v>427</v>
      </c>
      <c r="C186" s="252" t="s">
        <v>133</v>
      </c>
      <c r="D186" s="252" t="s">
        <v>361</v>
      </c>
      <c r="E186" s="252" t="s">
        <v>860</v>
      </c>
      <c r="F186" s="252" t="s">
        <v>430</v>
      </c>
      <c r="G186" s="253">
        <v>2500</v>
      </c>
      <c r="H186" s="253">
        <v>2500</v>
      </c>
    </row>
    <row r="187" spans="1:8" ht="20.25" customHeight="1">
      <c r="A187" s="246" t="s">
        <v>346</v>
      </c>
      <c r="B187" s="365" t="s">
        <v>135</v>
      </c>
      <c r="C187" s="366" t="s">
        <v>104</v>
      </c>
      <c r="D187" s="252"/>
      <c r="E187" s="252"/>
      <c r="F187" s="252"/>
      <c r="G187" s="249">
        <f>G188+G199+G215+G218+G224</f>
        <v>224245.43227</v>
      </c>
      <c r="H187" s="249">
        <f>H188+H199+H215+H218+H224</f>
        <v>223239.53227</v>
      </c>
    </row>
    <row r="188" spans="1:8" ht="20.25" customHeight="1">
      <c r="A188" s="246"/>
      <c r="B188" s="349" t="s">
        <v>354</v>
      </c>
      <c r="C188" s="248" t="s">
        <v>104</v>
      </c>
      <c r="D188" s="248" t="s">
        <v>359</v>
      </c>
      <c r="E188" s="248"/>
      <c r="F188" s="248"/>
      <c r="G188" s="249">
        <f>G189</f>
        <v>98025.07577</v>
      </c>
      <c r="H188" s="249">
        <f>H189</f>
        <v>98019.17577</v>
      </c>
    </row>
    <row r="189" spans="1:8" ht="32.25" customHeight="1">
      <c r="A189" s="246"/>
      <c r="B189" s="351" t="s">
        <v>904</v>
      </c>
      <c r="C189" s="252" t="s">
        <v>104</v>
      </c>
      <c r="D189" s="252" t="s">
        <v>359</v>
      </c>
      <c r="E189" s="252" t="s">
        <v>499</v>
      </c>
      <c r="F189" s="252"/>
      <c r="G189" s="253">
        <f>G190</f>
        <v>98025.07577</v>
      </c>
      <c r="H189" s="253">
        <f>H190</f>
        <v>98019.17577</v>
      </c>
    </row>
    <row r="190" spans="1:8" ht="19.5" customHeight="1">
      <c r="A190" s="246"/>
      <c r="B190" s="351" t="s">
        <v>568</v>
      </c>
      <c r="C190" s="252" t="s">
        <v>104</v>
      </c>
      <c r="D190" s="252" t="s">
        <v>359</v>
      </c>
      <c r="E190" s="252" t="s">
        <v>499</v>
      </c>
      <c r="F190" s="252"/>
      <c r="G190" s="253">
        <f>G192+G196</f>
        <v>98025.07577</v>
      </c>
      <c r="H190" s="253">
        <f>H192+H196</f>
        <v>98019.17577</v>
      </c>
    </row>
    <row r="191" spans="1:8" ht="19.5" customHeight="1">
      <c r="A191" s="246"/>
      <c r="B191" s="351" t="s">
        <v>569</v>
      </c>
      <c r="C191" s="252" t="s">
        <v>104</v>
      </c>
      <c r="D191" s="252" t="s">
        <v>359</v>
      </c>
      <c r="E191" s="252" t="s">
        <v>500</v>
      </c>
      <c r="F191" s="252"/>
      <c r="G191" s="253">
        <f>G193+G197</f>
        <v>69049.74163</v>
      </c>
      <c r="H191" s="253">
        <f>H193+H197</f>
        <v>69049.74163</v>
      </c>
    </row>
    <row r="192" spans="1:8" ht="54" customHeight="1">
      <c r="A192" s="246"/>
      <c r="B192" s="262" t="s">
        <v>570</v>
      </c>
      <c r="C192" s="252" t="s">
        <v>104</v>
      </c>
      <c r="D192" s="252" t="s">
        <v>359</v>
      </c>
      <c r="E192" s="252" t="s">
        <v>501</v>
      </c>
      <c r="F192" s="252"/>
      <c r="G192" s="253">
        <f>G193+G194+G195</f>
        <v>66661.07577</v>
      </c>
      <c r="H192" s="253">
        <f>H193+H194+H195</f>
        <v>66655.17577</v>
      </c>
    </row>
    <row r="193" spans="1:8" ht="55.5" customHeight="1">
      <c r="A193" s="246"/>
      <c r="B193" s="261" t="s">
        <v>426</v>
      </c>
      <c r="C193" s="252" t="s">
        <v>104</v>
      </c>
      <c r="D193" s="252" t="s">
        <v>359</v>
      </c>
      <c r="E193" s="252" t="s">
        <v>501</v>
      </c>
      <c r="F193" s="252" t="s">
        <v>429</v>
      </c>
      <c r="G193" s="253">
        <v>38981.32463</v>
      </c>
      <c r="H193" s="253">
        <v>38981.32463</v>
      </c>
    </row>
    <row r="194" spans="1:8" ht="28.5" customHeight="1">
      <c r="A194" s="246"/>
      <c r="B194" s="261" t="s">
        <v>427</v>
      </c>
      <c r="C194" s="252" t="s">
        <v>104</v>
      </c>
      <c r="D194" s="252" t="s">
        <v>359</v>
      </c>
      <c r="E194" s="252" t="s">
        <v>501</v>
      </c>
      <c r="F194" s="252" t="s">
        <v>430</v>
      </c>
      <c r="G194" s="253">
        <v>26680.21314</v>
      </c>
      <c r="H194" s="253">
        <v>26674.31314</v>
      </c>
    </row>
    <row r="195" spans="1:8" ht="15.75" customHeight="1">
      <c r="A195" s="246"/>
      <c r="B195" s="261" t="s">
        <v>428</v>
      </c>
      <c r="C195" s="252" t="s">
        <v>104</v>
      </c>
      <c r="D195" s="252" t="s">
        <v>359</v>
      </c>
      <c r="E195" s="252" t="s">
        <v>501</v>
      </c>
      <c r="F195" s="252" t="s">
        <v>431</v>
      </c>
      <c r="G195" s="253">
        <v>999.538</v>
      </c>
      <c r="H195" s="253">
        <v>999.538</v>
      </c>
    </row>
    <row r="196" spans="1:8" ht="68.25" customHeight="1">
      <c r="A196" s="246"/>
      <c r="B196" s="251" t="s">
        <v>571</v>
      </c>
      <c r="C196" s="252" t="s">
        <v>104</v>
      </c>
      <c r="D196" s="252" t="s">
        <v>359</v>
      </c>
      <c r="E196" s="252" t="s">
        <v>502</v>
      </c>
      <c r="F196" s="252"/>
      <c r="G196" s="253">
        <f>G197+G198</f>
        <v>31364</v>
      </c>
      <c r="H196" s="253">
        <f>H197+H198</f>
        <v>31364</v>
      </c>
    </row>
    <row r="197" spans="1:8" ht="55.5" customHeight="1">
      <c r="A197" s="246"/>
      <c r="B197" s="261" t="s">
        <v>426</v>
      </c>
      <c r="C197" s="252" t="s">
        <v>104</v>
      </c>
      <c r="D197" s="252" t="s">
        <v>359</v>
      </c>
      <c r="E197" s="252" t="s">
        <v>502</v>
      </c>
      <c r="F197" s="252" t="s">
        <v>429</v>
      </c>
      <c r="G197" s="253">
        <v>30068.417</v>
      </c>
      <c r="H197" s="253">
        <v>30068.417</v>
      </c>
    </row>
    <row r="198" spans="1:8" ht="27.75" customHeight="1">
      <c r="A198" s="246"/>
      <c r="B198" s="261" t="s">
        <v>427</v>
      </c>
      <c r="C198" s="252" t="s">
        <v>104</v>
      </c>
      <c r="D198" s="252" t="s">
        <v>359</v>
      </c>
      <c r="E198" s="252" t="s">
        <v>502</v>
      </c>
      <c r="F198" s="252" t="s">
        <v>430</v>
      </c>
      <c r="G198" s="253">
        <v>1295.583</v>
      </c>
      <c r="H198" s="253">
        <v>1295.583</v>
      </c>
    </row>
    <row r="199" spans="1:8" ht="19.5" customHeight="1">
      <c r="A199" s="246"/>
      <c r="B199" s="350" t="s">
        <v>350</v>
      </c>
      <c r="C199" s="248" t="s">
        <v>104</v>
      </c>
      <c r="D199" s="248" t="s">
        <v>360</v>
      </c>
      <c r="E199" s="248"/>
      <c r="F199" s="248"/>
      <c r="G199" s="249">
        <f>G200</f>
        <v>122139.3565</v>
      </c>
      <c r="H199" s="249">
        <f>H200</f>
        <v>121139.3565</v>
      </c>
    </row>
    <row r="200" spans="1:8" ht="36.75" customHeight="1">
      <c r="A200" s="246"/>
      <c r="B200" s="351" t="s">
        <v>905</v>
      </c>
      <c r="C200" s="252" t="s">
        <v>104</v>
      </c>
      <c r="D200" s="252" t="s">
        <v>360</v>
      </c>
      <c r="E200" s="252" t="s">
        <v>499</v>
      </c>
      <c r="F200" s="252"/>
      <c r="G200" s="253">
        <f>G202</f>
        <v>122139.3565</v>
      </c>
      <c r="H200" s="253">
        <f>H202</f>
        <v>121139.3565</v>
      </c>
    </row>
    <row r="201" spans="1:8" ht="21" customHeight="1">
      <c r="A201" s="246"/>
      <c r="B201" s="351" t="s">
        <v>572</v>
      </c>
      <c r="C201" s="252" t="s">
        <v>104</v>
      </c>
      <c r="D201" s="252" t="s">
        <v>360</v>
      </c>
      <c r="E201" s="252" t="s">
        <v>499</v>
      </c>
      <c r="F201" s="252"/>
      <c r="G201" s="253">
        <f>G202+G206+G212+G209</f>
        <v>126287.50349999999</v>
      </c>
      <c r="H201" s="253">
        <f>H202+H206+H212+H209</f>
        <v>125287.50349999999</v>
      </c>
    </row>
    <row r="202" spans="1:8" ht="21" customHeight="1">
      <c r="A202" s="246"/>
      <c r="B202" s="351" t="s">
        <v>573</v>
      </c>
      <c r="C202" s="252" t="s">
        <v>104</v>
      </c>
      <c r="D202" s="252" t="s">
        <v>360</v>
      </c>
      <c r="E202" s="252" t="s">
        <v>503</v>
      </c>
      <c r="F202" s="252"/>
      <c r="G202" s="253">
        <f>G203+G207+G213+G210</f>
        <v>122139.3565</v>
      </c>
      <c r="H202" s="253">
        <f>H203+H207+H213+H210</f>
        <v>121139.3565</v>
      </c>
    </row>
    <row r="203" spans="1:8" ht="55.5" customHeight="1">
      <c r="A203" s="246"/>
      <c r="B203" s="262" t="s">
        <v>570</v>
      </c>
      <c r="C203" s="252" t="s">
        <v>104</v>
      </c>
      <c r="D203" s="252" t="s">
        <v>360</v>
      </c>
      <c r="E203" s="252" t="s">
        <v>504</v>
      </c>
      <c r="F203" s="252"/>
      <c r="G203" s="253">
        <f>G204+G205+G206</f>
        <v>17524.3565</v>
      </c>
      <c r="H203" s="253">
        <f>H204+H205+H206</f>
        <v>16524.3565</v>
      </c>
    </row>
    <row r="204" spans="1:8" ht="53.25" customHeight="1">
      <c r="A204" s="246"/>
      <c r="B204" s="261" t="s">
        <v>426</v>
      </c>
      <c r="C204" s="252" t="s">
        <v>104</v>
      </c>
      <c r="D204" s="252" t="s">
        <v>360</v>
      </c>
      <c r="E204" s="252" t="s">
        <v>504</v>
      </c>
      <c r="F204" s="252" t="s">
        <v>429</v>
      </c>
      <c r="G204" s="253">
        <v>3500</v>
      </c>
      <c r="H204" s="253">
        <v>3500</v>
      </c>
    </row>
    <row r="205" spans="1:8" ht="28.5" customHeight="1">
      <c r="A205" s="246"/>
      <c r="B205" s="261" t="s">
        <v>427</v>
      </c>
      <c r="C205" s="252" t="s">
        <v>104</v>
      </c>
      <c r="D205" s="252" t="s">
        <v>360</v>
      </c>
      <c r="E205" s="252" t="s">
        <v>504</v>
      </c>
      <c r="F205" s="252" t="s">
        <v>430</v>
      </c>
      <c r="G205" s="253">
        <f>13777.9205-900</f>
        <v>12877.9205</v>
      </c>
      <c r="H205" s="253">
        <f>12777.9205-900</f>
        <v>11877.9205</v>
      </c>
    </row>
    <row r="206" spans="1:8" ht="15" customHeight="1">
      <c r="A206" s="246"/>
      <c r="B206" s="261" t="s">
        <v>428</v>
      </c>
      <c r="C206" s="252" t="s">
        <v>104</v>
      </c>
      <c r="D206" s="252" t="s">
        <v>360</v>
      </c>
      <c r="E206" s="252" t="s">
        <v>504</v>
      </c>
      <c r="F206" s="252" t="s">
        <v>431</v>
      </c>
      <c r="G206" s="253">
        <v>1146.436</v>
      </c>
      <c r="H206" s="253">
        <v>1146.436</v>
      </c>
    </row>
    <row r="207" spans="1:8" ht="93.75" customHeight="1">
      <c r="A207" s="246"/>
      <c r="B207" s="267" t="s">
        <v>574</v>
      </c>
      <c r="C207" s="252" t="s">
        <v>104</v>
      </c>
      <c r="D207" s="252" t="s">
        <v>360</v>
      </c>
      <c r="E207" s="252" t="s">
        <v>505</v>
      </c>
      <c r="F207" s="252"/>
      <c r="G207" s="253">
        <f>G208+G209</f>
        <v>95153</v>
      </c>
      <c r="H207" s="253">
        <f>H208+H209</f>
        <v>95153</v>
      </c>
    </row>
    <row r="208" spans="1:8" ht="54" customHeight="1">
      <c r="A208" s="246"/>
      <c r="B208" s="261" t="s">
        <v>426</v>
      </c>
      <c r="C208" s="252" t="s">
        <v>104</v>
      </c>
      <c r="D208" s="252" t="s">
        <v>360</v>
      </c>
      <c r="E208" s="252" t="s">
        <v>505</v>
      </c>
      <c r="F208" s="252" t="s">
        <v>429</v>
      </c>
      <c r="G208" s="253">
        <v>93036.289</v>
      </c>
      <c r="H208" s="253">
        <v>93036.289</v>
      </c>
    </row>
    <row r="209" spans="1:8" ht="26.25" customHeight="1">
      <c r="A209" s="246"/>
      <c r="B209" s="261" t="s">
        <v>427</v>
      </c>
      <c r="C209" s="252" t="s">
        <v>104</v>
      </c>
      <c r="D209" s="252" t="s">
        <v>360</v>
      </c>
      <c r="E209" s="252" t="s">
        <v>505</v>
      </c>
      <c r="F209" s="252" t="s">
        <v>430</v>
      </c>
      <c r="G209" s="253">
        <v>2116.711</v>
      </c>
      <c r="H209" s="253">
        <v>2116.711</v>
      </c>
    </row>
    <row r="210" spans="1:8" ht="54" customHeight="1">
      <c r="A210" s="259"/>
      <c r="B210" s="267" t="s">
        <v>575</v>
      </c>
      <c r="C210" s="252" t="s">
        <v>104</v>
      </c>
      <c r="D210" s="252" t="s">
        <v>360</v>
      </c>
      <c r="E210" s="252" t="s">
        <v>506</v>
      </c>
      <c r="F210" s="257"/>
      <c r="G210" s="253">
        <f>G211+G212</f>
        <v>8685</v>
      </c>
      <c r="H210" s="253">
        <f>H211+H212</f>
        <v>8685</v>
      </c>
    </row>
    <row r="211" spans="1:8" ht="30" customHeight="1">
      <c r="A211" s="259"/>
      <c r="B211" s="261" t="s">
        <v>427</v>
      </c>
      <c r="C211" s="252" t="s">
        <v>104</v>
      </c>
      <c r="D211" s="252" t="s">
        <v>360</v>
      </c>
      <c r="E211" s="252" t="s">
        <v>506</v>
      </c>
      <c r="F211" s="252" t="s">
        <v>430</v>
      </c>
      <c r="G211" s="253">
        <v>7800</v>
      </c>
      <c r="H211" s="253">
        <v>7800</v>
      </c>
    </row>
    <row r="212" spans="1:8" ht="19.5" customHeight="1">
      <c r="A212" s="259"/>
      <c r="B212" s="261" t="s">
        <v>147</v>
      </c>
      <c r="C212" s="252" t="s">
        <v>104</v>
      </c>
      <c r="D212" s="252" t="s">
        <v>360</v>
      </c>
      <c r="E212" s="252" t="s">
        <v>506</v>
      </c>
      <c r="F212" s="252" t="s">
        <v>148</v>
      </c>
      <c r="G212" s="253">
        <v>885</v>
      </c>
      <c r="H212" s="253">
        <v>885</v>
      </c>
    </row>
    <row r="213" spans="1:8" ht="55.5" customHeight="1">
      <c r="A213" s="259"/>
      <c r="B213" s="262" t="s">
        <v>576</v>
      </c>
      <c r="C213" s="252" t="s">
        <v>104</v>
      </c>
      <c r="D213" s="252" t="s">
        <v>360</v>
      </c>
      <c r="E213" s="252" t="s">
        <v>507</v>
      </c>
      <c r="F213" s="252"/>
      <c r="G213" s="253">
        <f>G214</f>
        <v>777</v>
      </c>
      <c r="H213" s="253">
        <f>H214</f>
        <v>777</v>
      </c>
    </row>
    <row r="214" spans="1:8" ht="51">
      <c r="A214" s="259"/>
      <c r="B214" s="261" t="s">
        <v>426</v>
      </c>
      <c r="C214" s="252" t="s">
        <v>104</v>
      </c>
      <c r="D214" s="252" t="s">
        <v>360</v>
      </c>
      <c r="E214" s="252" t="s">
        <v>507</v>
      </c>
      <c r="F214" s="252" t="s">
        <v>429</v>
      </c>
      <c r="G214" s="253">
        <v>777</v>
      </c>
      <c r="H214" s="253">
        <v>777</v>
      </c>
    </row>
    <row r="215" spans="1:8" ht="18" customHeight="1">
      <c r="A215" s="246"/>
      <c r="B215" s="250" t="s">
        <v>834</v>
      </c>
      <c r="C215" s="248" t="s">
        <v>104</v>
      </c>
      <c r="D215" s="248" t="s">
        <v>361</v>
      </c>
      <c r="E215" s="257"/>
      <c r="F215" s="257"/>
      <c r="G215" s="249">
        <f>G216</f>
        <v>1244</v>
      </c>
      <c r="H215" s="249">
        <f>H216</f>
        <v>1244</v>
      </c>
    </row>
    <row r="216" spans="1:8" ht="94.5" customHeight="1">
      <c r="A216" s="246"/>
      <c r="B216" s="267" t="s">
        <v>574</v>
      </c>
      <c r="C216" s="252" t="s">
        <v>104</v>
      </c>
      <c r="D216" s="252" t="s">
        <v>361</v>
      </c>
      <c r="E216" s="252" t="s">
        <v>505</v>
      </c>
      <c r="F216" s="252"/>
      <c r="G216" s="253">
        <f>G217</f>
        <v>1244</v>
      </c>
      <c r="H216" s="253">
        <f>H217</f>
        <v>1244</v>
      </c>
    </row>
    <row r="217" spans="1:8" ht="51" customHeight="1">
      <c r="A217" s="246"/>
      <c r="B217" s="254" t="s">
        <v>426</v>
      </c>
      <c r="C217" s="252" t="s">
        <v>104</v>
      </c>
      <c r="D217" s="252" t="s">
        <v>361</v>
      </c>
      <c r="E217" s="252" t="s">
        <v>505</v>
      </c>
      <c r="F217" s="252" t="s">
        <v>429</v>
      </c>
      <c r="G217" s="253">
        <v>1244</v>
      </c>
      <c r="H217" s="253">
        <v>1244</v>
      </c>
    </row>
    <row r="218" spans="1:8" ht="13.5">
      <c r="A218" s="259"/>
      <c r="B218" s="354" t="s">
        <v>782</v>
      </c>
      <c r="C218" s="248" t="s">
        <v>104</v>
      </c>
      <c r="D218" s="248" t="s">
        <v>104</v>
      </c>
      <c r="E218" s="257"/>
      <c r="F218" s="257"/>
      <c r="G218" s="249">
        <f>SUM(G219)</f>
        <v>600</v>
      </c>
      <c r="H218" s="249">
        <f>SUM(H219)</f>
        <v>600</v>
      </c>
    </row>
    <row r="219" spans="1:8" ht="25.5">
      <c r="A219" s="259"/>
      <c r="B219" s="261" t="s">
        <v>906</v>
      </c>
      <c r="C219" s="252" t="s">
        <v>104</v>
      </c>
      <c r="D219" s="252" t="s">
        <v>104</v>
      </c>
      <c r="E219" s="252" t="s">
        <v>499</v>
      </c>
      <c r="F219" s="248"/>
      <c r="G219" s="253">
        <f>G221</f>
        <v>600</v>
      </c>
      <c r="H219" s="253">
        <f>H221</f>
        <v>600</v>
      </c>
    </row>
    <row r="220" spans="1:8" ht="29.25" customHeight="1">
      <c r="A220" s="259"/>
      <c r="B220" s="261" t="s">
        <v>577</v>
      </c>
      <c r="C220" s="252" t="s">
        <v>104</v>
      </c>
      <c r="D220" s="252" t="s">
        <v>104</v>
      </c>
      <c r="E220" s="252" t="s">
        <v>499</v>
      </c>
      <c r="F220" s="252"/>
      <c r="G220" s="253">
        <f>G221</f>
        <v>600</v>
      </c>
      <c r="H220" s="253">
        <f>H221</f>
        <v>600</v>
      </c>
    </row>
    <row r="221" spans="1:8" ht="29.25" customHeight="1">
      <c r="A221" s="259"/>
      <c r="B221" s="261" t="s">
        <v>578</v>
      </c>
      <c r="C221" s="252" t="s">
        <v>104</v>
      </c>
      <c r="D221" s="252" t="s">
        <v>104</v>
      </c>
      <c r="E221" s="252" t="s">
        <v>674</v>
      </c>
      <c r="F221" s="252"/>
      <c r="G221" s="253">
        <f>G222</f>
        <v>600</v>
      </c>
      <c r="H221" s="253">
        <f>H222</f>
        <v>600</v>
      </c>
    </row>
    <row r="222" spans="1:8" ht="44.25" customHeight="1">
      <c r="A222" s="259"/>
      <c r="B222" s="261" t="s">
        <v>579</v>
      </c>
      <c r="C222" s="252" t="s">
        <v>104</v>
      </c>
      <c r="D222" s="252" t="s">
        <v>104</v>
      </c>
      <c r="E222" s="252" t="s">
        <v>508</v>
      </c>
      <c r="F222" s="252"/>
      <c r="G222" s="253">
        <f>SUM(G223)</f>
        <v>600</v>
      </c>
      <c r="H222" s="253">
        <f>SUM(H223)</f>
        <v>600</v>
      </c>
    </row>
    <row r="223" spans="1:8" ht="25.5">
      <c r="A223" s="259"/>
      <c r="B223" s="261" t="s">
        <v>427</v>
      </c>
      <c r="C223" s="252" t="s">
        <v>104</v>
      </c>
      <c r="D223" s="252" t="s">
        <v>104</v>
      </c>
      <c r="E223" s="252" t="s">
        <v>508</v>
      </c>
      <c r="F223" s="252" t="s">
        <v>430</v>
      </c>
      <c r="G223" s="253">
        <v>600</v>
      </c>
      <c r="H223" s="253">
        <v>600</v>
      </c>
    </row>
    <row r="224" spans="1:8" ht="12.75">
      <c r="A224" s="246"/>
      <c r="B224" s="354" t="s">
        <v>91</v>
      </c>
      <c r="C224" s="248" t="s">
        <v>104</v>
      </c>
      <c r="D224" s="248" t="s">
        <v>107</v>
      </c>
      <c r="E224" s="248"/>
      <c r="F224" s="248"/>
      <c r="G224" s="249">
        <f>SUM(G225)</f>
        <v>2237</v>
      </c>
      <c r="H224" s="249">
        <f>SUM(H225)</f>
        <v>2237</v>
      </c>
    </row>
    <row r="225" spans="1:8" ht="25.5">
      <c r="A225" s="246"/>
      <c r="B225" s="261" t="s">
        <v>904</v>
      </c>
      <c r="C225" s="252" t="s">
        <v>104</v>
      </c>
      <c r="D225" s="252" t="s">
        <v>107</v>
      </c>
      <c r="E225" s="252" t="s">
        <v>499</v>
      </c>
      <c r="F225" s="252"/>
      <c r="G225" s="253">
        <f>G226+G230+G234</f>
        <v>2237</v>
      </c>
      <c r="H225" s="253">
        <f>H226+H230+H234</f>
        <v>2237</v>
      </c>
    </row>
    <row r="226" spans="1:8" ht="16.5" customHeight="1">
      <c r="A226" s="246"/>
      <c r="B226" s="261" t="s">
        <v>572</v>
      </c>
      <c r="C226" s="252" t="s">
        <v>104</v>
      </c>
      <c r="D226" s="252" t="s">
        <v>107</v>
      </c>
      <c r="E226" s="252" t="s">
        <v>676</v>
      </c>
      <c r="F226" s="252"/>
      <c r="G226" s="253">
        <f aca="true" t="shared" si="6" ref="G226:H228">G227</f>
        <v>181</v>
      </c>
      <c r="H226" s="253">
        <f t="shared" si="6"/>
        <v>181</v>
      </c>
    </row>
    <row r="227" spans="1:8" ht="16.5" customHeight="1">
      <c r="A227" s="246"/>
      <c r="B227" s="261" t="s">
        <v>580</v>
      </c>
      <c r="C227" s="252" t="s">
        <v>104</v>
      </c>
      <c r="D227" s="252" t="s">
        <v>107</v>
      </c>
      <c r="E227" s="252" t="s">
        <v>676</v>
      </c>
      <c r="F227" s="252"/>
      <c r="G227" s="253">
        <f t="shared" si="6"/>
        <v>181</v>
      </c>
      <c r="H227" s="253">
        <f t="shared" si="6"/>
        <v>181</v>
      </c>
    </row>
    <row r="228" spans="1:8" ht="43.5" customHeight="1">
      <c r="A228" s="246"/>
      <c r="B228" s="261" t="s">
        <v>581</v>
      </c>
      <c r="C228" s="252" t="s">
        <v>104</v>
      </c>
      <c r="D228" s="252" t="s">
        <v>107</v>
      </c>
      <c r="E228" s="252" t="s">
        <v>509</v>
      </c>
      <c r="F228" s="252"/>
      <c r="G228" s="253">
        <f t="shared" si="6"/>
        <v>181</v>
      </c>
      <c r="H228" s="253">
        <f t="shared" si="6"/>
        <v>181</v>
      </c>
    </row>
    <row r="229" spans="1:8" ht="25.5">
      <c r="A229" s="246"/>
      <c r="B229" s="261" t="s">
        <v>427</v>
      </c>
      <c r="C229" s="252" t="s">
        <v>104</v>
      </c>
      <c r="D229" s="252" t="s">
        <v>107</v>
      </c>
      <c r="E229" s="252" t="s">
        <v>509</v>
      </c>
      <c r="F229" s="252" t="s">
        <v>430</v>
      </c>
      <c r="G229" s="253">
        <v>181</v>
      </c>
      <c r="H229" s="253">
        <v>181</v>
      </c>
    </row>
    <row r="230" spans="1:8" ht="16.5" customHeight="1">
      <c r="A230" s="246"/>
      <c r="B230" s="261" t="s">
        <v>573</v>
      </c>
      <c r="C230" s="252" t="s">
        <v>104</v>
      </c>
      <c r="D230" s="252" t="s">
        <v>107</v>
      </c>
      <c r="E230" s="252" t="s">
        <v>676</v>
      </c>
      <c r="F230" s="252"/>
      <c r="G230" s="253">
        <f>G231</f>
        <v>1491.5</v>
      </c>
      <c r="H230" s="253">
        <f>H231</f>
        <v>1491.5</v>
      </c>
    </row>
    <row r="231" spans="1:8" ht="43.5" customHeight="1">
      <c r="A231" s="246"/>
      <c r="B231" s="261" t="s">
        <v>579</v>
      </c>
      <c r="C231" s="252" t="s">
        <v>104</v>
      </c>
      <c r="D231" s="252" t="s">
        <v>107</v>
      </c>
      <c r="E231" s="252" t="s">
        <v>543</v>
      </c>
      <c r="F231" s="252"/>
      <c r="G231" s="253">
        <f>G232+G233</f>
        <v>1491.5</v>
      </c>
      <c r="H231" s="253">
        <f>H232+H233</f>
        <v>1491.5</v>
      </c>
    </row>
    <row r="232" spans="1:8" ht="25.5">
      <c r="A232" s="246"/>
      <c r="B232" s="261" t="s">
        <v>427</v>
      </c>
      <c r="C232" s="252" t="s">
        <v>104</v>
      </c>
      <c r="D232" s="252" t="s">
        <v>107</v>
      </c>
      <c r="E232" s="252" t="s">
        <v>543</v>
      </c>
      <c r="F232" s="252" t="s">
        <v>430</v>
      </c>
      <c r="G232" s="253">
        <v>695</v>
      </c>
      <c r="H232" s="253">
        <v>695</v>
      </c>
    </row>
    <row r="233" spans="1:8" ht="25.5">
      <c r="A233" s="246"/>
      <c r="B233" s="261" t="s">
        <v>100</v>
      </c>
      <c r="C233" s="252" t="s">
        <v>104</v>
      </c>
      <c r="D233" s="252" t="s">
        <v>107</v>
      </c>
      <c r="E233" s="252" t="s">
        <v>543</v>
      </c>
      <c r="F233" s="252" t="s">
        <v>146</v>
      </c>
      <c r="G233" s="253">
        <v>796.5</v>
      </c>
      <c r="H233" s="253">
        <v>796.5</v>
      </c>
    </row>
    <row r="234" spans="1:8" ht="27" customHeight="1">
      <c r="A234" s="246"/>
      <c r="B234" s="261" t="s">
        <v>608</v>
      </c>
      <c r="C234" s="252" t="s">
        <v>104</v>
      </c>
      <c r="D234" s="252" t="s">
        <v>107</v>
      </c>
      <c r="E234" s="252" t="s">
        <v>510</v>
      </c>
      <c r="F234" s="252"/>
      <c r="G234" s="253">
        <f>G235+G238</f>
        <v>564.5</v>
      </c>
      <c r="H234" s="253">
        <f>H235+H238</f>
        <v>564.5</v>
      </c>
    </row>
    <row r="235" spans="1:8" ht="27" customHeight="1">
      <c r="A235" s="246"/>
      <c r="B235" s="261" t="s">
        <v>679</v>
      </c>
      <c r="C235" s="252" t="s">
        <v>104</v>
      </c>
      <c r="D235" s="252" t="s">
        <v>107</v>
      </c>
      <c r="E235" s="252" t="s">
        <v>609</v>
      </c>
      <c r="F235" s="252"/>
      <c r="G235" s="253">
        <f>G236</f>
        <v>474.5</v>
      </c>
      <c r="H235" s="253">
        <f>H236</f>
        <v>474.5</v>
      </c>
    </row>
    <row r="236" spans="1:8" ht="43.5" customHeight="1">
      <c r="A236" s="246"/>
      <c r="B236" s="261" t="s">
        <v>579</v>
      </c>
      <c r="C236" s="252" t="s">
        <v>104</v>
      </c>
      <c r="D236" s="252" t="s">
        <v>107</v>
      </c>
      <c r="E236" s="252" t="s">
        <v>544</v>
      </c>
      <c r="F236" s="252"/>
      <c r="G236" s="253">
        <f>G237</f>
        <v>474.5</v>
      </c>
      <c r="H236" s="253">
        <f>H237</f>
        <v>474.5</v>
      </c>
    </row>
    <row r="237" spans="1:8" ht="25.5">
      <c r="A237" s="246"/>
      <c r="B237" s="261" t="s">
        <v>427</v>
      </c>
      <c r="C237" s="252" t="s">
        <v>104</v>
      </c>
      <c r="D237" s="252" t="s">
        <v>107</v>
      </c>
      <c r="E237" s="252" t="s">
        <v>544</v>
      </c>
      <c r="F237" s="252" t="s">
        <v>430</v>
      </c>
      <c r="G237" s="253">
        <v>474.5</v>
      </c>
      <c r="H237" s="253">
        <v>474.5</v>
      </c>
    </row>
    <row r="238" spans="1:8" ht="27" customHeight="1">
      <c r="A238" s="246"/>
      <c r="B238" s="261" t="s">
        <v>679</v>
      </c>
      <c r="C238" s="252" t="s">
        <v>104</v>
      </c>
      <c r="D238" s="252" t="s">
        <v>107</v>
      </c>
      <c r="E238" s="252" t="s">
        <v>675</v>
      </c>
      <c r="F238" s="252"/>
      <c r="G238" s="253">
        <f>G239</f>
        <v>90</v>
      </c>
      <c r="H238" s="253">
        <f>H239</f>
        <v>90</v>
      </c>
    </row>
    <row r="239" spans="1:8" ht="43.5" customHeight="1">
      <c r="A239" s="246"/>
      <c r="B239" s="261" t="s">
        <v>579</v>
      </c>
      <c r="C239" s="252" t="s">
        <v>104</v>
      </c>
      <c r="D239" s="252" t="s">
        <v>107</v>
      </c>
      <c r="E239" s="252" t="s">
        <v>511</v>
      </c>
      <c r="F239" s="252"/>
      <c r="G239" s="253">
        <f>G240</f>
        <v>90</v>
      </c>
      <c r="H239" s="253">
        <f>H240</f>
        <v>90</v>
      </c>
    </row>
    <row r="240" spans="1:8" ht="25.5">
      <c r="A240" s="246"/>
      <c r="B240" s="261" t="s">
        <v>427</v>
      </c>
      <c r="C240" s="252" t="s">
        <v>104</v>
      </c>
      <c r="D240" s="252" t="s">
        <v>107</v>
      </c>
      <c r="E240" s="252" t="s">
        <v>511</v>
      </c>
      <c r="F240" s="252" t="s">
        <v>430</v>
      </c>
      <c r="G240" s="253">
        <v>90</v>
      </c>
      <c r="H240" s="253">
        <v>90</v>
      </c>
    </row>
    <row r="241" spans="1:8" ht="14.25">
      <c r="A241" s="246" t="s">
        <v>349</v>
      </c>
      <c r="B241" s="362" t="s">
        <v>433</v>
      </c>
      <c r="C241" s="248" t="s">
        <v>136</v>
      </c>
      <c r="D241" s="252"/>
      <c r="E241" s="252"/>
      <c r="F241" s="252"/>
      <c r="G241" s="249">
        <f>G242+G248</f>
        <v>10457.505</v>
      </c>
      <c r="H241" s="249">
        <f>H242+H248</f>
        <v>10457.505</v>
      </c>
    </row>
    <row r="242" spans="1:8" ht="12.75">
      <c r="A242" s="246"/>
      <c r="B242" s="349" t="s">
        <v>93</v>
      </c>
      <c r="C242" s="248" t="s">
        <v>136</v>
      </c>
      <c r="D242" s="248" t="s">
        <v>359</v>
      </c>
      <c r="E242" s="248"/>
      <c r="F242" s="248"/>
      <c r="G242" s="249">
        <f>G243</f>
        <v>1000</v>
      </c>
      <c r="H242" s="249">
        <f>H243</f>
        <v>1000</v>
      </c>
    </row>
    <row r="243" spans="1:8" ht="25.5">
      <c r="A243" s="246"/>
      <c r="B243" s="262" t="s">
        <v>630</v>
      </c>
      <c r="C243" s="252" t="s">
        <v>136</v>
      </c>
      <c r="D243" s="252" t="s">
        <v>359</v>
      </c>
      <c r="E243" s="252" t="s">
        <v>545</v>
      </c>
      <c r="F243" s="252"/>
      <c r="G243" s="253">
        <f>G244</f>
        <v>1000</v>
      </c>
      <c r="H243" s="253">
        <f>H244</f>
        <v>1000</v>
      </c>
    </row>
    <row r="244" spans="1:8" ht="27.75" customHeight="1">
      <c r="A244" s="246"/>
      <c r="B244" s="262" t="s">
        <v>610</v>
      </c>
      <c r="C244" s="252" t="s">
        <v>136</v>
      </c>
      <c r="D244" s="252" t="s">
        <v>359</v>
      </c>
      <c r="E244" s="252" t="s">
        <v>546</v>
      </c>
      <c r="F244" s="252"/>
      <c r="G244" s="253">
        <f>G246</f>
        <v>1000</v>
      </c>
      <c r="H244" s="253">
        <f>H246</f>
        <v>1000</v>
      </c>
    </row>
    <row r="245" spans="1:8" ht="27.75" customHeight="1">
      <c r="A245" s="246"/>
      <c r="B245" s="262" t="s">
        <v>611</v>
      </c>
      <c r="C245" s="252" t="s">
        <v>136</v>
      </c>
      <c r="D245" s="252" t="s">
        <v>359</v>
      </c>
      <c r="E245" s="252" t="s">
        <v>612</v>
      </c>
      <c r="F245" s="252"/>
      <c r="G245" s="253">
        <f>G246</f>
        <v>1000</v>
      </c>
      <c r="H245" s="253">
        <f>H246</f>
        <v>1000</v>
      </c>
    </row>
    <row r="246" spans="1:8" ht="38.25">
      <c r="A246" s="246"/>
      <c r="B246" s="262" t="s">
        <v>579</v>
      </c>
      <c r="C246" s="252" t="s">
        <v>136</v>
      </c>
      <c r="D246" s="252" t="s">
        <v>359</v>
      </c>
      <c r="E246" s="252" t="s">
        <v>547</v>
      </c>
      <c r="F246" s="252"/>
      <c r="G246" s="253">
        <f>G247</f>
        <v>1000</v>
      </c>
      <c r="H246" s="253">
        <f>H247</f>
        <v>1000</v>
      </c>
    </row>
    <row r="247" spans="1:8" ht="25.5">
      <c r="A247" s="259"/>
      <c r="B247" s="262" t="s">
        <v>100</v>
      </c>
      <c r="C247" s="252" t="s">
        <v>136</v>
      </c>
      <c r="D247" s="252" t="s">
        <v>359</v>
      </c>
      <c r="E247" s="252" t="s">
        <v>547</v>
      </c>
      <c r="F247" s="252" t="s">
        <v>146</v>
      </c>
      <c r="G247" s="253">
        <v>1000</v>
      </c>
      <c r="H247" s="253">
        <v>1000</v>
      </c>
    </row>
    <row r="248" spans="1:8" ht="13.5">
      <c r="A248" s="246"/>
      <c r="B248" s="349" t="s">
        <v>291</v>
      </c>
      <c r="C248" s="248" t="s">
        <v>136</v>
      </c>
      <c r="D248" s="248" t="s">
        <v>362</v>
      </c>
      <c r="E248" s="266"/>
      <c r="F248" s="266"/>
      <c r="G248" s="249">
        <f>SUM(G249)</f>
        <v>9457.505</v>
      </c>
      <c r="H248" s="249">
        <f>SUM(H249)</f>
        <v>9457.505</v>
      </c>
    </row>
    <row r="249" spans="1:8" ht="25.5">
      <c r="A249" s="246"/>
      <c r="B249" s="262" t="s">
        <v>630</v>
      </c>
      <c r="C249" s="252" t="s">
        <v>136</v>
      </c>
      <c r="D249" s="252" t="s">
        <v>362</v>
      </c>
      <c r="E249" s="252" t="s">
        <v>545</v>
      </c>
      <c r="F249" s="257"/>
      <c r="G249" s="253">
        <f>SUM(G250)</f>
        <v>9457.505</v>
      </c>
      <c r="H249" s="253">
        <f>SUM(H250)</f>
        <v>9457.505</v>
      </c>
    </row>
    <row r="250" spans="1:8" ht="12.75">
      <c r="A250" s="246"/>
      <c r="B250" s="262" t="s">
        <v>613</v>
      </c>
      <c r="C250" s="252" t="s">
        <v>136</v>
      </c>
      <c r="D250" s="252" t="s">
        <v>362</v>
      </c>
      <c r="E250" s="252" t="s">
        <v>629</v>
      </c>
      <c r="F250" s="252"/>
      <c r="G250" s="253">
        <f>SUM(G252)</f>
        <v>9457.505</v>
      </c>
      <c r="H250" s="253">
        <f>SUM(H252)</f>
        <v>9457.505</v>
      </c>
    </row>
    <row r="251" spans="1:8" ht="42.75" customHeight="1">
      <c r="A251" s="246"/>
      <c r="B251" s="262" t="s">
        <v>614</v>
      </c>
      <c r="C251" s="252" t="s">
        <v>136</v>
      </c>
      <c r="D251" s="252" t="s">
        <v>362</v>
      </c>
      <c r="E251" s="252" t="s">
        <v>615</v>
      </c>
      <c r="F251" s="252"/>
      <c r="G251" s="253">
        <f>SUM(G253)</f>
        <v>9457.505</v>
      </c>
      <c r="H251" s="253">
        <f>SUM(H253)</f>
        <v>9457.505</v>
      </c>
    </row>
    <row r="252" spans="1:8" ht="55.5" customHeight="1">
      <c r="A252" s="246"/>
      <c r="B252" s="262" t="s">
        <v>570</v>
      </c>
      <c r="C252" s="252" t="s">
        <v>136</v>
      </c>
      <c r="D252" s="252" t="s">
        <v>362</v>
      </c>
      <c r="E252" s="252" t="s">
        <v>548</v>
      </c>
      <c r="F252" s="252"/>
      <c r="G252" s="253">
        <f>SUM(G253)</f>
        <v>9457.505</v>
      </c>
      <c r="H252" s="253">
        <f>SUM(H253)</f>
        <v>9457.505</v>
      </c>
    </row>
    <row r="253" spans="1:8" ht="25.5">
      <c r="A253" s="246"/>
      <c r="B253" s="262" t="s">
        <v>100</v>
      </c>
      <c r="C253" s="252" t="s">
        <v>136</v>
      </c>
      <c r="D253" s="252" t="s">
        <v>362</v>
      </c>
      <c r="E253" s="252" t="s">
        <v>548</v>
      </c>
      <c r="F253" s="252" t="s">
        <v>146</v>
      </c>
      <c r="G253" s="253">
        <v>9457.505</v>
      </c>
      <c r="H253" s="253">
        <v>9457.505</v>
      </c>
    </row>
    <row r="254" spans="1:8" ht="18.75" customHeight="1">
      <c r="A254" s="246" t="s">
        <v>353</v>
      </c>
      <c r="B254" s="368" t="s">
        <v>75</v>
      </c>
      <c r="C254" s="248" t="s">
        <v>357</v>
      </c>
      <c r="D254" s="252"/>
      <c r="E254" s="252"/>
      <c r="F254" s="252"/>
      <c r="G254" s="249">
        <f>G255+G260+G266+G287</f>
        <v>40591.811</v>
      </c>
      <c r="H254" s="249">
        <f>H255+H260+H266+H287</f>
        <v>38922.210999999996</v>
      </c>
    </row>
    <row r="255" spans="1:8" ht="15" customHeight="1">
      <c r="A255" s="246"/>
      <c r="B255" s="350" t="s">
        <v>96</v>
      </c>
      <c r="C255" s="248" t="s">
        <v>357</v>
      </c>
      <c r="D255" s="248" t="s">
        <v>359</v>
      </c>
      <c r="E255" s="248"/>
      <c r="F255" s="248"/>
      <c r="G255" s="249">
        <f>G256</f>
        <v>2738.011</v>
      </c>
      <c r="H255" s="249">
        <f>H256</f>
        <v>2738.011</v>
      </c>
    </row>
    <row r="256" spans="1:8" ht="25.5">
      <c r="A256" s="246"/>
      <c r="B256" s="351" t="s">
        <v>631</v>
      </c>
      <c r="C256" s="252" t="s">
        <v>357</v>
      </c>
      <c r="D256" s="252" t="s">
        <v>359</v>
      </c>
      <c r="E256" s="252" t="s">
        <v>512</v>
      </c>
      <c r="F256" s="252"/>
      <c r="G256" s="253">
        <f>G258</f>
        <v>2738.011</v>
      </c>
      <c r="H256" s="253">
        <f>H258</f>
        <v>2738.011</v>
      </c>
    </row>
    <row r="257" spans="1:8" ht="18.75" customHeight="1">
      <c r="A257" s="246"/>
      <c r="B257" s="351" t="s">
        <v>617</v>
      </c>
      <c r="C257" s="252" t="s">
        <v>357</v>
      </c>
      <c r="D257" s="252" t="s">
        <v>359</v>
      </c>
      <c r="E257" s="252" t="s">
        <v>549</v>
      </c>
      <c r="F257" s="252"/>
      <c r="G257" s="253">
        <f>SUM(G258)</f>
        <v>2738.011</v>
      </c>
      <c r="H257" s="253">
        <f>SUM(H258)</f>
        <v>2738.011</v>
      </c>
    </row>
    <row r="258" spans="1:8" ht="27" customHeight="1">
      <c r="A258" s="246"/>
      <c r="B258" s="283" t="s">
        <v>550</v>
      </c>
      <c r="C258" s="252" t="s">
        <v>357</v>
      </c>
      <c r="D258" s="252" t="s">
        <v>359</v>
      </c>
      <c r="E258" s="252" t="s">
        <v>680</v>
      </c>
      <c r="F258" s="252"/>
      <c r="G258" s="253">
        <f>G259</f>
        <v>2738.011</v>
      </c>
      <c r="H258" s="253">
        <f>H259</f>
        <v>2738.011</v>
      </c>
    </row>
    <row r="259" spans="1:8" ht="12.75">
      <c r="A259" s="246"/>
      <c r="B259" s="262" t="s">
        <v>147</v>
      </c>
      <c r="C259" s="252" t="s">
        <v>357</v>
      </c>
      <c r="D259" s="252" t="s">
        <v>359</v>
      </c>
      <c r="E259" s="252" t="s">
        <v>680</v>
      </c>
      <c r="F259" s="252" t="s">
        <v>148</v>
      </c>
      <c r="G259" s="253">
        <v>2738.011</v>
      </c>
      <c r="H259" s="253">
        <v>2738.011</v>
      </c>
    </row>
    <row r="260" spans="1:8" ht="12.75">
      <c r="A260" s="246"/>
      <c r="B260" s="350" t="s">
        <v>412</v>
      </c>
      <c r="C260" s="248" t="s">
        <v>357</v>
      </c>
      <c r="D260" s="248" t="s">
        <v>361</v>
      </c>
      <c r="E260" s="248"/>
      <c r="F260" s="248"/>
      <c r="G260" s="249">
        <f>G263</f>
        <v>9352</v>
      </c>
      <c r="H260" s="249">
        <f>H263</f>
        <v>9352</v>
      </c>
    </row>
    <row r="261" spans="1:8" ht="25.5">
      <c r="A261" s="246"/>
      <c r="B261" s="351" t="s">
        <v>631</v>
      </c>
      <c r="C261" s="252" t="s">
        <v>357</v>
      </c>
      <c r="D261" s="252" t="s">
        <v>361</v>
      </c>
      <c r="E261" s="252" t="s">
        <v>512</v>
      </c>
      <c r="F261" s="252"/>
      <c r="G261" s="253">
        <f>SUM(G262)</f>
        <v>9352</v>
      </c>
      <c r="H261" s="253">
        <f>SUM(H262)</f>
        <v>9352</v>
      </c>
    </row>
    <row r="262" spans="1:8" ht="18" customHeight="1">
      <c r="A262" s="246"/>
      <c r="B262" s="351" t="s">
        <v>622</v>
      </c>
      <c r="C262" s="252" t="s">
        <v>357</v>
      </c>
      <c r="D262" s="252" t="s">
        <v>361</v>
      </c>
      <c r="E262" s="252" t="s">
        <v>549</v>
      </c>
      <c r="F262" s="252"/>
      <c r="G262" s="253">
        <f>SUM(G263)</f>
        <v>9352</v>
      </c>
      <c r="H262" s="253">
        <f>SUM(H263)</f>
        <v>9352</v>
      </c>
    </row>
    <row r="263" spans="1:8" ht="40.5" customHeight="1">
      <c r="A263" s="259"/>
      <c r="B263" s="262" t="s">
        <v>618</v>
      </c>
      <c r="C263" s="252" t="s">
        <v>357</v>
      </c>
      <c r="D263" s="252" t="s">
        <v>361</v>
      </c>
      <c r="E263" s="252" t="s">
        <v>552</v>
      </c>
      <c r="F263" s="252"/>
      <c r="G263" s="253">
        <f>G264+G265</f>
        <v>9352</v>
      </c>
      <c r="H263" s="253">
        <f>H264+H265</f>
        <v>9352</v>
      </c>
    </row>
    <row r="264" spans="1:8" ht="25.5">
      <c r="A264" s="246"/>
      <c r="B264" s="261" t="s">
        <v>427</v>
      </c>
      <c r="C264" s="252" t="s">
        <v>357</v>
      </c>
      <c r="D264" s="252" t="s">
        <v>361</v>
      </c>
      <c r="E264" s="252" t="s">
        <v>552</v>
      </c>
      <c r="F264" s="252" t="s">
        <v>430</v>
      </c>
      <c r="G264" s="253">
        <v>763</v>
      </c>
      <c r="H264" s="253">
        <v>763</v>
      </c>
    </row>
    <row r="265" spans="1:8" ht="13.5">
      <c r="A265" s="259"/>
      <c r="B265" s="262" t="s">
        <v>147</v>
      </c>
      <c r="C265" s="252" t="s">
        <v>357</v>
      </c>
      <c r="D265" s="252" t="s">
        <v>361</v>
      </c>
      <c r="E265" s="252" t="s">
        <v>552</v>
      </c>
      <c r="F265" s="252" t="s">
        <v>148</v>
      </c>
      <c r="G265" s="253">
        <v>8589</v>
      </c>
      <c r="H265" s="253">
        <v>8589</v>
      </c>
    </row>
    <row r="266" spans="1:8" ht="13.5">
      <c r="A266" s="259"/>
      <c r="B266" s="349" t="s">
        <v>123</v>
      </c>
      <c r="C266" s="248" t="s">
        <v>357</v>
      </c>
      <c r="D266" s="248" t="s">
        <v>362</v>
      </c>
      <c r="E266" s="248"/>
      <c r="F266" s="248"/>
      <c r="G266" s="249">
        <f>G267</f>
        <v>27200.800000000003</v>
      </c>
      <c r="H266" s="249">
        <f>H267</f>
        <v>25531.199999999997</v>
      </c>
    </row>
    <row r="267" spans="1:8" ht="25.5">
      <c r="A267" s="259"/>
      <c r="B267" s="351" t="s">
        <v>631</v>
      </c>
      <c r="C267" s="252" t="s">
        <v>357</v>
      </c>
      <c r="D267" s="252" t="s">
        <v>362</v>
      </c>
      <c r="E267" s="252" t="s">
        <v>512</v>
      </c>
      <c r="F267" s="248"/>
      <c r="G267" s="253">
        <f>G268+G277</f>
        <v>27200.800000000003</v>
      </c>
      <c r="H267" s="253">
        <f>H268+H277</f>
        <v>25531.199999999997</v>
      </c>
    </row>
    <row r="268" spans="1:8" ht="18" customHeight="1">
      <c r="A268" s="259"/>
      <c r="B268" s="369" t="s">
        <v>584</v>
      </c>
      <c r="C268" s="252" t="s">
        <v>357</v>
      </c>
      <c r="D268" s="252" t="s">
        <v>362</v>
      </c>
      <c r="E268" s="252" t="s">
        <v>513</v>
      </c>
      <c r="F268" s="248"/>
      <c r="G268" s="253">
        <f>G269+G272+G274+G283</f>
        <v>23261.2</v>
      </c>
      <c r="H268" s="253">
        <f>H269+H272+H274+H283</f>
        <v>23267.1</v>
      </c>
    </row>
    <row r="269" spans="1:8" ht="67.5" customHeight="1">
      <c r="A269" s="265"/>
      <c r="B269" s="283" t="s">
        <v>620</v>
      </c>
      <c r="C269" s="252" t="s">
        <v>357</v>
      </c>
      <c r="D269" s="252" t="s">
        <v>362</v>
      </c>
      <c r="E269" s="252" t="s">
        <v>514</v>
      </c>
      <c r="F269" s="252"/>
      <c r="G269" s="253">
        <f>G270+G271</f>
        <v>3040</v>
      </c>
      <c r="H269" s="253">
        <f>H270+H271</f>
        <v>3040</v>
      </c>
    </row>
    <row r="270" spans="1:8" ht="25.5">
      <c r="A270" s="246"/>
      <c r="B270" s="261" t="s">
        <v>427</v>
      </c>
      <c r="C270" s="252" t="s">
        <v>357</v>
      </c>
      <c r="D270" s="252" t="s">
        <v>362</v>
      </c>
      <c r="E270" s="252" t="s">
        <v>514</v>
      </c>
      <c r="F270" s="252" t="s">
        <v>430</v>
      </c>
      <c r="G270" s="253">
        <v>60</v>
      </c>
      <c r="H270" s="253">
        <v>60</v>
      </c>
    </row>
    <row r="271" spans="1:8" ht="12.75">
      <c r="A271" s="265"/>
      <c r="B271" s="262" t="s">
        <v>147</v>
      </c>
      <c r="C271" s="252" t="s">
        <v>357</v>
      </c>
      <c r="D271" s="252" t="s">
        <v>362</v>
      </c>
      <c r="E271" s="252" t="s">
        <v>514</v>
      </c>
      <c r="F271" s="252" t="s">
        <v>148</v>
      </c>
      <c r="G271" s="253">
        <v>2980</v>
      </c>
      <c r="H271" s="253">
        <v>2980</v>
      </c>
    </row>
    <row r="272" spans="1:8" ht="192.75" customHeight="1">
      <c r="A272" s="259"/>
      <c r="B272" s="267" t="s">
        <v>619</v>
      </c>
      <c r="C272" s="252" t="s">
        <v>357</v>
      </c>
      <c r="D272" s="252" t="s">
        <v>362</v>
      </c>
      <c r="E272" s="252" t="s">
        <v>554</v>
      </c>
      <c r="F272" s="252"/>
      <c r="G272" s="253">
        <f>G273</f>
        <v>19730</v>
      </c>
      <c r="H272" s="253">
        <f>H273</f>
        <v>19730</v>
      </c>
    </row>
    <row r="273" spans="1:8" ht="12.75">
      <c r="A273" s="246"/>
      <c r="B273" s="262" t="s">
        <v>147</v>
      </c>
      <c r="C273" s="252" t="s">
        <v>357</v>
      </c>
      <c r="D273" s="252" t="s">
        <v>362</v>
      </c>
      <c r="E273" s="252" t="s">
        <v>554</v>
      </c>
      <c r="F273" s="252" t="s">
        <v>148</v>
      </c>
      <c r="G273" s="253">
        <v>19730</v>
      </c>
      <c r="H273" s="253">
        <v>19730</v>
      </c>
    </row>
    <row r="274" spans="1:8" ht="30.75" customHeight="1">
      <c r="A274" s="246"/>
      <c r="B274" s="370" t="s">
        <v>786</v>
      </c>
      <c r="C274" s="252" t="s">
        <v>357</v>
      </c>
      <c r="D274" s="252" t="s">
        <v>362</v>
      </c>
      <c r="E274" s="252" t="s">
        <v>555</v>
      </c>
      <c r="F274" s="248"/>
      <c r="G274" s="253">
        <v>148.2</v>
      </c>
      <c r="H274" s="253">
        <v>154.1</v>
      </c>
    </row>
    <row r="275" spans="1:8" ht="15.75" customHeight="1">
      <c r="A275" s="259"/>
      <c r="B275" s="371" t="s">
        <v>293</v>
      </c>
      <c r="C275" s="257" t="s">
        <v>357</v>
      </c>
      <c r="D275" s="257" t="s">
        <v>362</v>
      </c>
      <c r="E275" s="257" t="s">
        <v>681</v>
      </c>
      <c r="F275" s="248"/>
      <c r="G275" s="279">
        <v>148.2</v>
      </c>
      <c r="H275" s="279">
        <v>154.1</v>
      </c>
    </row>
    <row r="276" spans="1:8" ht="13.5">
      <c r="A276" s="259"/>
      <c r="B276" s="262" t="s">
        <v>147</v>
      </c>
      <c r="C276" s="252" t="s">
        <v>357</v>
      </c>
      <c r="D276" s="252" t="s">
        <v>362</v>
      </c>
      <c r="E276" s="252" t="s">
        <v>555</v>
      </c>
      <c r="F276" s="252" t="s">
        <v>148</v>
      </c>
      <c r="G276" s="253">
        <v>148.2</v>
      </c>
      <c r="H276" s="253">
        <v>154.1</v>
      </c>
    </row>
    <row r="277" spans="1:8" ht="18" customHeight="1">
      <c r="A277" s="259"/>
      <c r="B277" s="351" t="s">
        <v>627</v>
      </c>
      <c r="C277" s="252" t="s">
        <v>357</v>
      </c>
      <c r="D277" s="252" t="s">
        <v>362</v>
      </c>
      <c r="E277" s="252" t="s">
        <v>566</v>
      </c>
      <c r="F277" s="248"/>
      <c r="G277" s="253">
        <f>G278+G280</f>
        <v>3939.6000000000004</v>
      </c>
      <c r="H277" s="253">
        <f>H278+H280</f>
        <v>2264.1</v>
      </c>
    </row>
    <row r="278" spans="1:8" ht="51.75" customHeight="1">
      <c r="A278" s="246"/>
      <c r="B278" s="267" t="s">
        <v>628</v>
      </c>
      <c r="C278" s="252" t="s">
        <v>357</v>
      </c>
      <c r="D278" s="252" t="s">
        <v>362</v>
      </c>
      <c r="E278" s="252" t="s">
        <v>861</v>
      </c>
      <c r="F278" s="248"/>
      <c r="G278" s="253">
        <f>G279</f>
        <v>3808.3</v>
      </c>
      <c r="H278" s="253">
        <f>H279</f>
        <v>2180.9</v>
      </c>
    </row>
    <row r="279" spans="1:8" ht="30.75" customHeight="1">
      <c r="A279" s="246"/>
      <c r="B279" s="251" t="s">
        <v>775</v>
      </c>
      <c r="C279" s="252" t="s">
        <v>357</v>
      </c>
      <c r="D279" s="252" t="s">
        <v>362</v>
      </c>
      <c r="E279" s="252" t="s">
        <v>861</v>
      </c>
      <c r="F279" s="252" t="s">
        <v>286</v>
      </c>
      <c r="G279" s="253">
        <v>3808.3</v>
      </c>
      <c r="H279" s="253">
        <v>2180.9</v>
      </c>
    </row>
    <row r="280" spans="1:8" ht="51.75" customHeight="1">
      <c r="A280" s="246"/>
      <c r="B280" s="267" t="s">
        <v>863</v>
      </c>
      <c r="C280" s="252" t="s">
        <v>357</v>
      </c>
      <c r="D280" s="252" t="s">
        <v>362</v>
      </c>
      <c r="E280" s="252" t="s">
        <v>862</v>
      </c>
      <c r="F280" s="248"/>
      <c r="G280" s="253">
        <f>G281</f>
        <v>131.3</v>
      </c>
      <c r="H280" s="253">
        <f>H281</f>
        <v>83.2</v>
      </c>
    </row>
    <row r="281" spans="1:8" ht="30.75" customHeight="1">
      <c r="A281" s="246"/>
      <c r="B281" s="251" t="s">
        <v>775</v>
      </c>
      <c r="C281" s="252" t="s">
        <v>357</v>
      </c>
      <c r="D281" s="252" t="s">
        <v>362</v>
      </c>
      <c r="E281" s="252" t="s">
        <v>862</v>
      </c>
      <c r="F281" s="252" t="s">
        <v>286</v>
      </c>
      <c r="G281" s="253">
        <v>131.3</v>
      </c>
      <c r="H281" s="253">
        <v>83.2</v>
      </c>
    </row>
    <row r="282" spans="1:8" ht="17.25" customHeight="1">
      <c r="A282" s="246"/>
      <c r="B282" s="278" t="s">
        <v>650</v>
      </c>
      <c r="C282" s="257" t="s">
        <v>357</v>
      </c>
      <c r="D282" s="257" t="s">
        <v>362</v>
      </c>
      <c r="E282" s="257" t="s">
        <v>862</v>
      </c>
      <c r="F282" s="252"/>
      <c r="G282" s="279">
        <v>124.7</v>
      </c>
      <c r="H282" s="279">
        <v>79.2</v>
      </c>
    </row>
    <row r="283" spans="1:8" ht="56.25" customHeight="1">
      <c r="A283" s="259"/>
      <c r="B283" s="263" t="s">
        <v>757</v>
      </c>
      <c r="C283" s="252" t="s">
        <v>357</v>
      </c>
      <c r="D283" s="252" t="s">
        <v>362</v>
      </c>
      <c r="E283" s="252" t="s">
        <v>758</v>
      </c>
      <c r="F283" s="252"/>
      <c r="G283" s="253">
        <f>G286</f>
        <v>343</v>
      </c>
      <c r="H283" s="253">
        <f>H286</f>
        <v>343</v>
      </c>
    </row>
    <row r="284" spans="1:8" ht="69" customHeight="1" hidden="1">
      <c r="A284" s="246"/>
      <c r="B284" s="284" t="s">
        <v>621</v>
      </c>
      <c r="C284" s="252" t="s">
        <v>194</v>
      </c>
      <c r="D284" s="252" t="s">
        <v>413</v>
      </c>
      <c r="E284" s="252" t="s">
        <v>555</v>
      </c>
      <c r="F284" s="248"/>
      <c r="G284" s="253">
        <f>G286</f>
        <v>343</v>
      </c>
      <c r="H284" s="253">
        <f>H286</f>
        <v>343</v>
      </c>
    </row>
    <row r="285" spans="1:8" ht="17.25" customHeight="1" hidden="1">
      <c r="A285" s="246"/>
      <c r="B285" s="285" t="s">
        <v>293</v>
      </c>
      <c r="C285" s="252"/>
      <c r="D285" s="252"/>
      <c r="E285" s="252"/>
      <c r="F285" s="248"/>
      <c r="G285" s="279">
        <f>G286</f>
        <v>343</v>
      </c>
      <c r="H285" s="279">
        <f>H286</f>
        <v>343</v>
      </c>
    </row>
    <row r="286" spans="1:8" ht="20.25" customHeight="1">
      <c r="A286" s="259"/>
      <c r="B286" s="251" t="s">
        <v>147</v>
      </c>
      <c r="C286" s="252" t="s">
        <v>357</v>
      </c>
      <c r="D286" s="252" t="s">
        <v>362</v>
      </c>
      <c r="E286" s="252" t="s">
        <v>758</v>
      </c>
      <c r="F286" s="252" t="s">
        <v>148</v>
      </c>
      <c r="G286" s="253">
        <v>343</v>
      </c>
      <c r="H286" s="253">
        <v>343</v>
      </c>
    </row>
    <row r="287" spans="1:8" ht="12.75">
      <c r="A287" s="246"/>
      <c r="B287" s="350" t="s">
        <v>125</v>
      </c>
      <c r="C287" s="248" t="s">
        <v>357</v>
      </c>
      <c r="D287" s="248" t="s">
        <v>103</v>
      </c>
      <c r="E287" s="248"/>
      <c r="F287" s="248"/>
      <c r="G287" s="249">
        <f>G288</f>
        <v>1301</v>
      </c>
      <c r="H287" s="249">
        <f>H288</f>
        <v>1301</v>
      </c>
    </row>
    <row r="288" spans="1:8" ht="25.5">
      <c r="A288" s="265"/>
      <c r="B288" s="262" t="s">
        <v>660</v>
      </c>
      <c r="C288" s="252" t="s">
        <v>357</v>
      </c>
      <c r="D288" s="252" t="s">
        <v>103</v>
      </c>
      <c r="E288" s="252" t="s">
        <v>512</v>
      </c>
      <c r="F288" s="252"/>
      <c r="G288" s="253">
        <f>G289</f>
        <v>1301</v>
      </c>
      <c r="H288" s="253">
        <f>H289</f>
        <v>1301</v>
      </c>
    </row>
    <row r="289" spans="1:8" ht="17.25" customHeight="1">
      <c r="A289" s="265"/>
      <c r="B289" s="261" t="s">
        <v>585</v>
      </c>
      <c r="C289" s="252" t="s">
        <v>357</v>
      </c>
      <c r="D289" s="252" t="s">
        <v>103</v>
      </c>
      <c r="E289" s="252" t="s">
        <v>549</v>
      </c>
      <c r="F289" s="252"/>
      <c r="G289" s="253">
        <f>G290+G292+G294+G296+G298</f>
        <v>1301</v>
      </c>
      <c r="H289" s="253">
        <f>H290+H292+H294+H296+H298</f>
        <v>1301</v>
      </c>
    </row>
    <row r="290" spans="1:8" ht="29.25" customHeight="1">
      <c r="A290" s="246"/>
      <c r="B290" s="261" t="s">
        <v>556</v>
      </c>
      <c r="C290" s="252" t="s">
        <v>357</v>
      </c>
      <c r="D290" s="252" t="s">
        <v>103</v>
      </c>
      <c r="E290" s="252" t="s">
        <v>515</v>
      </c>
      <c r="F290" s="252"/>
      <c r="G290" s="253">
        <f>SUM(G291)</f>
        <v>447</v>
      </c>
      <c r="H290" s="253">
        <f>SUM(H291)</f>
        <v>447</v>
      </c>
    </row>
    <row r="291" spans="1:8" ht="12.75">
      <c r="A291" s="246"/>
      <c r="B291" s="261" t="s">
        <v>147</v>
      </c>
      <c r="C291" s="252" t="s">
        <v>357</v>
      </c>
      <c r="D291" s="252" t="s">
        <v>103</v>
      </c>
      <c r="E291" s="252" t="s">
        <v>515</v>
      </c>
      <c r="F291" s="252" t="s">
        <v>148</v>
      </c>
      <c r="G291" s="253">
        <v>447</v>
      </c>
      <c r="H291" s="253">
        <v>447</v>
      </c>
    </row>
    <row r="292" spans="1:8" ht="28.5" customHeight="1">
      <c r="A292" s="246"/>
      <c r="B292" s="261" t="s">
        <v>557</v>
      </c>
      <c r="C292" s="252" t="s">
        <v>357</v>
      </c>
      <c r="D292" s="252" t="s">
        <v>103</v>
      </c>
      <c r="E292" s="252" t="s">
        <v>558</v>
      </c>
      <c r="F292" s="252"/>
      <c r="G292" s="253">
        <f>SUM(G293)</f>
        <v>500</v>
      </c>
      <c r="H292" s="253">
        <f>SUM(H293)</f>
        <v>500</v>
      </c>
    </row>
    <row r="293" spans="1:8" ht="12.75">
      <c r="A293" s="246"/>
      <c r="B293" s="261" t="s">
        <v>147</v>
      </c>
      <c r="C293" s="252" t="s">
        <v>357</v>
      </c>
      <c r="D293" s="252" t="s">
        <v>103</v>
      </c>
      <c r="E293" s="252" t="s">
        <v>558</v>
      </c>
      <c r="F293" s="252" t="s">
        <v>148</v>
      </c>
      <c r="G293" s="253">
        <v>500</v>
      </c>
      <c r="H293" s="253">
        <v>500</v>
      </c>
    </row>
    <row r="294" spans="1:8" ht="63" customHeight="1">
      <c r="A294" s="246"/>
      <c r="B294" s="261" t="s">
        <v>559</v>
      </c>
      <c r="C294" s="252" t="s">
        <v>357</v>
      </c>
      <c r="D294" s="252" t="s">
        <v>103</v>
      </c>
      <c r="E294" s="252" t="s">
        <v>560</v>
      </c>
      <c r="F294" s="252"/>
      <c r="G294" s="253">
        <f>SUM(G295)</f>
        <v>224</v>
      </c>
      <c r="H294" s="253">
        <f>SUM(H295)</f>
        <v>224</v>
      </c>
    </row>
    <row r="295" spans="1:8" ht="12.75">
      <c r="A295" s="246"/>
      <c r="B295" s="261" t="s">
        <v>147</v>
      </c>
      <c r="C295" s="252" t="s">
        <v>357</v>
      </c>
      <c r="D295" s="252" t="s">
        <v>103</v>
      </c>
      <c r="E295" s="252" t="s">
        <v>560</v>
      </c>
      <c r="F295" s="252" t="s">
        <v>148</v>
      </c>
      <c r="G295" s="253">
        <v>224</v>
      </c>
      <c r="H295" s="253">
        <v>224</v>
      </c>
    </row>
    <row r="296" spans="1:8" ht="39.75" customHeight="1">
      <c r="A296" s="246"/>
      <c r="B296" s="261" t="s">
        <v>672</v>
      </c>
      <c r="C296" s="252" t="s">
        <v>357</v>
      </c>
      <c r="D296" s="252" t="s">
        <v>103</v>
      </c>
      <c r="E296" s="252" t="s">
        <v>673</v>
      </c>
      <c r="F296" s="252"/>
      <c r="G296" s="253">
        <f>SUM(G297)</f>
        <v>30</v>
      </c>
      <c r="H296" s="253">
        <f>SUM(H297)</f>
        <v>30</v>
      </c>
    </row>
    <row r="297" spans="1:8" ht="13.5">
      <c r="A297" s="259"/>
      <c r="B297" s="261" t="s">
        <v>147</v>
      </c>
      <c r="C297" s="252" t="s">
        <v>357</v>
      </c>
      <c r="D297" s="252" t="s">
        <v>103</v>
      </c>
      <c r="E297" s="252" t="s">
        <v>673</v>
      </c>
      <c r="F297" s="252" t="s">
        <v>148</v>
      </c>
      <c r="G297" s="253">
        <v>30</v>
      </c>
      <c r="H297" s="253">
        <v>30</v>
      </c>
    </row>
    <row r="298" spans="1:8" ht="38.25">
      <c r="A298" s="259"/>
      <c r="B298" s="261" t="s">
        <v>677</v>
      </c>
      <c r="C298" s="252" t="s">
        <v>357</v>
      </c>
      <c r="D298" s="252" t="s">
        <v>103</v>
      </c>
      <c r="E298" s="252" t="s">
        <v>561</v>
      </c>
      <c r="F298" s="252"/>
      <c r="G298" s="253">
        <f>G299</f>
        <v>100</v>
      </c>
      <c r="H298" s="253">
        <f>H299</f>
        <v>100</v>
      </c>
    </row>
    <row r="299" spans="1:8" ht="13.5">
      <c r="A299" s="259"/>
      <c r="B299" s="261" t="s">
        <v>147</v>
      </c>
      <c r="C299" s="252" t="s">
        <v>357</v>
      </c>
      <c r="D299" s="252" t="s">
        <v>103</v>
      </c>
      <c r="E299" s="252" t="s">
        <v>561</v>
      </c>
      <c r="F299" s="252" t="s">
        <v>148</v>
      </c>
      <c r="G299" s="253">
        <v>100</v>
      </c>
      <c r="H299" s="253">
        <v>100</v>
      </c>
    </row>
    <row r="300" spans="1:8" ht="14.25">
      <c r="A300" s="246" t="s">
        <v>356</v>
      </c>
      <c r="B300" s="362" t="s">
        <v>95</v>
      </c>
      <c r="C300" s="248" t="s">
        <v>334</v>
      </c>
      <c r="D300" s="252"/>
      <c r="E300" s="252"/>
      <c r="F300" s="252"/>
      <c r="G300" s="249">
        <f>G301</f>
        <v>720</v>
      </c>
      <c r="H300" s="249">
        <f>H301</f>
        <v>720</v>
      </c>
    </row>
    <row r="301" spans="1:8" ht="13.5">
      <c r="A301" s="259"/>
      <c r="B301" s="349" t="s">
        <v>312</v>
      </c>
      <c r="C301" s="248" t="s">
        <v>334</v>
      </c>
      <c r="D301" s="248" t="s">
        <v>359</v>
      </c>
      <c r="E301" s="248"/>
      <c r="F301" s="248"/>
      <c r="G301" s="249">
        <f>G302</f>
        <v>720</v>
      </c>
      <c r="H301" s="249">
        <f>H302</f>
        <v>720</v>
      </c>
    </row>
    <row r="302" spans="1:8" ht="25.5">
      <c r="A302" s="246"/>
      <c r="B302" s="262" t="s">
        <v>642</v>
      </c>
      <c r="C302" s="252" t="s">
        <v>334</v>
      </c>
      <c r="D302" s="252" t="s">
        <v>359</v>
      </c>
      <c r="E302" s="252" t="s">
        <v>623</v>
      </c>
      <c r="F302" s="252"/>
      <c r="G302" s="253">
        <f>G304</f>
        <v>720</v>
      </c>
      <c r="H302" s="253">
        <f>H304</f>
        <v>720</v>
      </c>
    </row>
    <row r="303" spans="1:8" ht="25.5">
      <c r="A303" s="246"/>
      <c r="B303" s="262" t="s">
        <v>682</v>
      </c>
      <c r="C303" s="252" t="s">
        <v>334</v>
      </c>
      <c r="D303" s="252" t="s">
        <v>359</v>
      </c>
      <c r="E303" s="252" t="s">
        <v>653</v>
      </c>
      <c r="F303" s="252"/>
      <c r="G303" s="253">
        <f>G305</f>
        <v>620</v>
      </c>
      <c r="H303" s="253">
        <f>H305</f>
        <v>620</v>
      </c>
    </row>
    <row r="304" spans="1:8" ht="42.75" customHeight="1">
      <c r="A304" s="246"/>
      <c r="B304" s="262" t="s">
        <v>579</v>
      </c>
      <c r="C304" s="252" t="s">
        <v>334</v>
      </c>
      <c r="D304" s="252" t="s">
        <v>359</v>
      </c>
      <c r="E304" s="252" t="s">
        <v>562</v>
      </c>
      <c r="F304" s="252"/>
      <c r="G304" s="253">
        <f>G305+G306</f>
        <v>720</v>
      </c>
      <c r="H304" s="253">
        <f>H305+H306</f>
        <v>720</v>
      </c>
    </row>
    <row r="305" spans="1:8" ht="26.25" customHeight="1">
      <c r="A305" s="259"/>
      <c r="B305" s="261" t="s">
        <v>427</v>
      </c>
      <c r="C305" s="252" t="s">
        <v>334</v>
      </c>
      <c r="D305" s="252" t="s">
        <v>359</v>
      </c>
      <c r="E305" s="252" t="s">
        <v>562</v>
      </c>
      <c r="F305" s="252" t="s">
        <v>430</v>
      </c>
      <c r="G305" s="253">
        <v>620</v>
      </c>
      <c r="H305" s="253">
        <v>620</v>
      </c>
    </row>
    <row r="306" spans="1:8" ht="25.5">
      <c r="A306" s="259"/>
      <c r="B306" s="262" t="s">
        <v>100</v>
      </c>
      <c r="C306" s="252" t="s">
        <v>334</v>
      </c>
      <c r="D306" s="252" t="s">
        <v>359</v>
      </c>
      <c r="E306" s="252" t="s">
        <v>562</v>
      </c>
      <c r="F306" s="252" t="s">
        <v>146</v>
      </c>
      <c r="G306" s="253">
        <v>100</v>
      </c>
      <c r="H306" s="253">
        <v>100</v>
      </c>
    </row>
    <row r="307" spans="1:8" s="239" customFormat="1" ht="31.5" customHeight="1">
      <c r="A307" s="375" t="s">
        <v>292</v>
      </c>
      <c r="B307" s="376" t="s">
        <v>762</v>
      </c>
      <c r="C307" s="274"/>
      <c r="D307" s="274"/>
      <c r="E307" s="274"/>
      <c r="F307" s="274"/>
      <c r="G307" s="344">
        <v>3388.804042</v>
      </c>
      <c r="H307" s="344">
        <v>6823.151012</v>
      </c>
    </row>
    <row r="308" spans="1:8" ht="12.75">
      <c r="A308" s="246"/>
      <c r="B308" s="372" t="s">
        <v>284</v>
      </c>
      <c r="C308" s="276"/>
      <c r="D308" s="276"/>
      <c r="E308" s="276"/>
      <c r="F308" s="276"/>
      <c r="G308" s="249">
        <f>G13+G106+G113+G144+G156+G187+G241+G254+G300+G307</f>
        <v>414153.43168199994</v>
      </c>
      <c r="H308" s="249">
        <f>H13+H106+H113+H144+H156+H187+H241+H254+H300+H307</f>
        <v>388135.19624200003</v>
      </c>
    </row>
  </sheetData>
  <sheetProtection/>
  <mergeCells count="17">
    <mergeCell ref="B8:H8"/>
    <mergeCell ref="G9:H9"/>
    <mergeCell ref="B9:F9"/>
    <mergeCell ref="C1:H1"/>
    <mergeCell ref="C2:H2"/>
    <mergeCell ref="B3:H3"/>
    <mergeCell ref="B4:H4"/>
    <mergeCell ref="B5:H5"/>
    <mergeCell ref="B6:H6"/>
    <mergeCell ref="G10:G11"/>
    <mergeCell ref="H10:H11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19"/>
  <sheetViews>
    <sheetView view="pageBreakPreview" zoomScaleSheetLayoutView="100" zoomScalePageLayoutView="0" workbookViewId="0" topLeftCell="A64">
      <selection activeCell="G69" sqref="G69"/>
    </sheetView>
  </sheetViews>
  <sheetFormatPr defaultColWidth="9.00390625" defaultRowHeight="12.75"/>
  <cols>
    <col min="1" max="1" width="4.875" style="240" customWidth="1"/>
    <col min="2" max="2" width="57.375" style="240" customWidth="1"/>
    <col min="3" max="3" width="9.125" style="240" customWidth="1"/>
    <col min="4" max="4" width="8.75390625" style="240" customWidth="1"/>
    <col min="5" max="5" width="13.125" style="240" customWidth="1"/>
    <col min="6" max="6" width="9.125" style="240" customWidth="1"/>
    <col min="7" max="7" width="15.625" style="240" customWidth="1"/>
    <col min="8" max="8" width="22.625" style="240" customWidth="1"/>
    <col min="9" max="16384" width="9.125" style="240" customWidth="1"/>
  </cols>
  <sheetData>
    <row r="1" spans="1:7" ht="15">
      <c r="A1" s="295"/>
      <c r="B1" s="309"/>
      <c r="C1" s="437" t="s">
        <v>709</v>
      </c>
      <c r="D1" s="440"/>
      <c r="E1" s="440"/>
      <c r="F1" s="440"/>
      <c r="G1" s="440"/>
    </row>
    <row r="2" spans="1:7" ht="15">
      <c r="A2" s="295"/>
      <c r="B2" s="309"/>
      <c r="C2" s="437" t="s">
        <v>78</v>
      </c>
      <c r="D2" s="440"/>
      <c r="E2" s="440"/>
      <c r="F2" s="440"/>
      <c r="G2" s="440"/>
    </row>
    <row r="3" spans="1:7" ht="15">
      <c r="A3" s="295"/>
      <c r="B3" s="437" t="s">
        <v>77</v>
      </c>
      <c r="C3" s="439"/>
      <c r="D3" s="440"/>
      <c r="E3" s="440"/>
      <c r="F3" s="440"/>
      <c r="G3" s="440"/>
    </row>
    <row r="4" spans="1:7" ht="15">
      <c r="A4" s="295"/>
      <c r="B4" s="437" t="s">
        <v>727</v>
      </c>
      <c r="C4" s="437"/>
      <c r="D4" s="440"/>
      <c r="E4" s="440"/>
      <c r="F4" s="440"/>
      <c r="G4" s="440"/>
    </row>
    <row r="5" spans="1:7" ht="15">
      <c r="A5" s="295"/>
      <c r="B5" s="437" t="s">
        <v>794</v>
      </c>
      <c r="C5" s="437"/>
      <c r="D5" s="440"/>
      <c r="E5" s="440"/>
      <c r="F5" s="440"/>
      <c r="G5" s="440"/>
    </row>
    <row r="6" spans="1:7" ht="15">
      <c r="A6" s="295"/>
      <c r="B6" s="437" t="s">
        <v>799</v>
      </c>
      <c r="C6" s="437"/>
      <c r="D6" s="440"/>
      <c r="E6" s="440"/>
      <c r="F6" s="440"/>
      <c r="G6" s="440"/>
    </row>
    <row r="7" spans="1:7" ht="15">
      <c r="A7" s="295"/>
      <c r="B7" s="373"/>
      <c r="C7" s="373"/>
      <c r="D7" s="374"/>
      <c r="E7" s="374"/>
      <c r="F7" s="374"/>
      <c r="G7" s="374"/>
    </row>
    <row r="9" spans="1:7" ht="15.75" customHeight="1">
      <c r="A9" s="452" t="s">
        <v>808</v>
      </c>
      <c r="B9" s="440"/>
      <c r="C9" s="440"/>
      <c r="D9" s="440"/>
      <c r="E9" s="440"/>
      <c r="F9" s="440"/>
      <c r="G9" s="440"/>
    </row>
    <row r="10" spans="1:6" ht="18.75">
      <c r="A10" s="239"/>
      <c r="B10" s="452"/>
      <c r="C10" s="452"/>
      <c r="D10" s="452"/>
      <c r="E10" s="452"/>
      <c r="F10" s="452"/>
    </row>
    <row r="11" spans="1:7" ht="12.75">
      <c r="A11" s="453" t="s">
        <v>180</v>
      </c>
      <c r="B11" s="455" t="s">
        <v>181</v>
      </c>
      <c r="C11" s="457" t="s">
        <v>182</v>
      </c>
      <c r="D11" s="457" t="s">
        <v>183</v>
      </c>
      <c r="E11" s="457" t="s">
        <v>184</v>
      </c>
      <c r="F11" s="457" t="s">
        <v>185</v>
      </c>
      <c r="G11" s="450" t="s">
        <v>395</v>
      </c>
    </row>
    <row r="12" spans="1:7" ht="12.75">
      <c r="A12" s="454"/>
      <c r="B12" s="456"/>
      <c r="C12" s="458"/>
      <c r="D12" s="458"/>
      <c r="E12" s="458"/>
      <c r="F12" s="458"/>
      <c r="G12" s="451"/>
    </row>
    <row r="13" spans="1:7" ht="12.75" customHeight="1">
      <c r="A13" s="242" t="s">
        <v>127</v>
      </c>
      <c r="B13" s="243">
        <v>2</v>
      </c>
      <c r="C13" s="244" t="s">
        <v>128</v>
      </c>
      <c r="D13" s="244" t="s">
        <v>358</v>
      </c>
      <c r="E13" s="244" t="s">
        <v>129</v>
      </c>
      <c r="F13" s="244" t="s">
        <v>130</v>
      </c>
      <c r="G13" s="245"/>
    </row>
    <row r="14" spans="1:7" ht="29.25" customHeight="1">
      <c r="A14" s="246" t="s">
        <v>186</v>
      </c>
      <c r="B14" s="247" t="s">
        <v>187</v>
      </c>
      <c r="C14" s="248" t="s">
        <v>188</v>
      </c>
      <c r="D14" s="248"/>
      <c r="E14" s="248"/>
      <c r="F14" s="248"/>
      <c r="G14" s="249">
        <f>G15</f>
        <v>9960.005990000001</v>
      </c>
    </row>
    <row r="15" spans="1:7" ht="28.5" customHeight="1">
      <c r="A15" s="246"/>
      <c r="B15" s="250" t="s">
        <v>190</v>
      </c>
      <c r="C15" s="248" t="s">
        <v>188</v>
      </c>
      <c r="D15" s="248" t="s">
        <v>191</v>
      </c>
      <c r="E15" s="248"/>
      <c r="F15" s="248"/>
      <c r="G15" s="249">
        <f>G16</f>
        <v>9960.005990000001</v>
      </c>
    </row>
    <row r="16" spans="1:7" ht="17.25" customHeight="1">
      <c r="A16" s="246"/>
      <c r="B16" s="251" t="s">
        <v>384</v>
      </c>
      <c r="C16" s="252" t="s">
        <v>188</v>
      </c>
      <c r="D16" s="252" t="s">
        <v>191</v>
      </c>
      <c r="E16" s="252" t="s">
        <v>497</v>
      </c>
      <c r="F16" s="252"/>
      <c r="G16" s="253">
        <f>G17</f>
        <v>9960.005990000001</v>
      </c>
    </row>
    <row r="17" spans="1:7" ht="53.25" customHeight="1">
      <c r="A17" s="246"/>
      <c r="B17" s="254" t="s">
        <v>567</v>
      </c>
      <c r="C17" s="252" t="s">
        <v>188</v>
      </c>
      <c r="D17" s="252" t="s">
        <v>191</v>
      </c>
      <c r="E17" s="252" t="s">
        <v>498</v>
      </c>
      <c r="F17" s="252"/>
      <c r="G17" s="253">
        <f>G18+G19+G20</f>
        <v>9960.005990000001</v>
      </c>
    </row>
    <row r="18" spans="1:7" ht="51.75" customHeight="1">
      <c r="A18" s="246"/>
      <c r="B18" s="254" t="s">
        <v>426</v>
      </c>
      <c r="C18" s="252" t="s">
        <v>188</v>
      </c>
      <c r="D18" s="252" t="s">
        <v>191</v>
      </c>
      <c r="E18" s="252" t="s">
        <v>498</v>
      </c>
      <c r="F18" s="252" t="s">
        <v>429</v>
      </c>
      <c r="G18" s="253">
        <v>9197.50704</v>
      </c>
    </row>
    <row r="19" spans="1:7" ht="27.75" customHeight="1">
      <c r="A19" s="246"/>
      <c r="B19" s="254" t="s">
        <v>427</v>
      </c>
      <c r="C19" s="252" t="s">
        <v>188</v>
      </c>
      <c r="D19" s="252" t="s">
        <v>191</v>
      </c>
      <c r="E19" s="252" t="s">
        <v>498</v>
      </c>
      <c r="F19" s="252" t="s">
        <v>430</v>
      </c>
      <c r="G19" s="253">
        <f>1474.14-722.64105</f>
        <v>751.4989500000001</v>
      </c>
    </row>
    <row r="20" spans="1:7" ht="18.75" customHeight="1">
      <c r="A20" s="246"/>
      <c r="B20" s="254" t="s">
        <v>428</v>
      </c>
      <c r="C20" s="252" t="s">
        <v>188</v>
      </c>
      <c r="D20" s="252" t="s">
        <v>191</v>
      </c>
      <c r="E20" s="252" t="s">
        <v>498</v>
      </c>
      <c r="F20" s="252" t="s">
        <v>431</v>
      </c>
      <c r="G20" s="253">
        <v>11</v>
      </c>
    </row>
    <row r="21" spans="1:7" ht="12.75">
      <c r="A21" s="246" t="s">
        <v>192</v>
      </c>
      <c r="B21" s="247" t="s">
        <v>193</v>
      </c>
      <c r="C21" s="248" t="s">
        <v>194</v>
      </c>
      <c r="D21" s="248"/>
      <c r="E21" s="248"/>
      <c r="F21" s="248"/>
      <c r="G21" s="249">
        <f>G22+G26+G46+G50+G77+G83+G89+G104+G113+G124+G140+G143+G149+G164+G170+G176+G181+G187+G203+G216</f>
        <v>346066.87671000004</v>
      </c>
    </row>
    <row r="22" spans="1:7" ht="30" customHeight="1">
      <c r="A22" s="246"/>
      <c r="B22" s="255" t="s">
        <v>287</v>
      </c>
      <c r="C22" s="248" t="s">
        <v>194</v>
      </c>
      <c r="D22" s="248" t="s">
        <v>195</v>
      </c>
      <c r="E22" s="248"/>
      <c r="F22" s="248"/>
      <c r="G22" s="249">
        <f>G23</f>
        <v>3851.62107</v>
      </c>
    </row>
    <row r="23" spans="1:7" ht="12.75">
      <c r="A23" s="246"/>
      <c r="B23" s="251" t="s">
        <v>384</v>
      </c>
      <c r="C23" s="252" t="s">
        <v>194</v>
      </c>
      <c r="D23" s="252" t="s">
        <v>195</v>
      </c>
      <c r="E23" s="252" t="s">
        <v>516</v>
      </c>
      <c r="F23" s="252"/>
      <c r="G23" s="253">
        <f>G24</f>
        <v>3851.62107</v>
      </c>
    </row>
    <row r="24" spans="1:7" ht="14.25" customHeight="1">
      <c r="A24" s="246"/>
      <c r="B24" s="254" t="s">
        <v>586</v>
      </c>
      <c r="C24" s="252" t="s">
        <v>194</v>
      </c>
      <c r="D24" s="252" t="s">
        <v>195</v>
      </c>
      <c r="E24" s="252" t="s">
        <v>517</v>
      </c>
      <c r="F24" s="252"/>
      <c r="G24" s="253">
        <f>G25</f>
        <v>3851.62107</v>
      </c>
    </row>
    <row r="25" spans="1:7" ht="51.75" customHeight="1">
      <c r="A25" s="246"/>
      <c r="B25" s="254" t="s">
        <v>426</v>
      </c>
      <c r="C25" s="252" t="s">
        <v>194</v>
      </c>
      <c r="D25" s="252" t="s">
        <v>195</v>
      </c>
      <c r="E25" s="252" t="s">
        <v>517</v>
      </c>
      <c r="F25" s="252" t="s">
        <v>429</v>
      </c>
      <c r="G25" s="253">
        <v>3851.62107</v>
      </c>
    </row>
    <row r="26" spans="1:7" ht="41.25" customHeight="1">
      <c r="A26" s="246"/>
      <c r="B26" s="255" t="s">
        <v>196</v>
      </c>
      <c r="C26" s="248" t="s">
        <v>194</v>
      </c>
      <c r="D26" s="248" t="s">
        <v>139</v>
      </c>
      <c r="E26" s="248"/>
      <c r="F26" s="248"/>
      <c r="G26" s="249">
        <f>G27+G34</f>
        <v>24826.119</v>
      </c>
    </row>
    <row r="27" spans="1:7" ht="16.5" customHeight="1">
      <c r="A27" s="246"/>
      <c r="B27" s="251" t="s">
        <v>384</v>
      </c>
      <c r="C27" s="252" t="s">
        <v>194</v>
      </c>
      <c r="D27" s="252" t="s">
        <v>139</v>
      </c>
      <c r="E27" s="252" t="s">
        <v>516</v>
      </c>
      <c r="F27" s="252"/>
      <c r="G27" s="253">
        <f>G28+G31</f>
        <v>21945.119</v>
      </c>
    </row>
    <row r="28" spans="1:7" ht="52.5" customHeight="1">
      <c r="A28" s="246"/>
      <c r="B28" s="258" t="s">
        <v>567</v>
      </c>
      <c r="C28" s="252" t="s">
        <v>194</v>
      </c>
      <c r="D28" s="252" t="s">
        <v>139</v>
      </c>
      <c r="E28" s="252" t="s">
        <v>498</v>
      </c>
      <c r="F28" s="252"/>
      <c r="G28" s="253">
        <f>G29+G30</f>
        <v>20831.119</v>
      </c>
    </row>
    <row r="29" spans="1:7" ht="54" customHeight="1">
      <c r="A29" s="246"/>
      <c r="B29" s="254" t="s">
        <v>426</v>
      </c>
      <c r="C29" s="252" t="s">
        <v>194</v>
      </c>
      <c r="D29" s="252" t="s">
        <v>139</v>
      </c>
      <c r="E29" s="252" t="s">
        <v>498</v>
      </c>
      <c r="F29" s="252" t="s">
        <v>429</v>
      </c>
      <c r="G29" s="253">
        <v>17907.119</v>
      </c>
    </row>
    <row r="30" spans="1:7" ht="30" customHeight="1">
      <c r="A30" s="246"/>
      <c r="B30" s="254" t="s">
        <v>427</v>
      </c>
      <c r="C30" s="252" t="s">
        <v>194</v>
      </c>
      <c r="D30" s="252" t="s">
        <v>139</v>
      </c>
      <c r="E30" s="252" t="s">
        <v>498</v>
      </c>
      <c r="F30" s="252" t="s">
        <v>430</v>
      </c>
      <c r="G30" s="253">
        <v>2924</v>
      </c>
    </row>
    <row r="31" spans="1:7" ht="53.25" customHeight="1">
      <c r="A31" s="246"/>
      <c r="B31" s="251" t="s">
        <v>588</v>
      </c>
      <c r="C31" s="252" t="s">
        <v>194</v>
      </c>
      <c r="D31" s="252" t="s">
        <v>139</v>
      </c>
      <c r="E31" s="252" t="s">
        <v>518</v>
      </c>
      <c r="F31" s="252"/>
      <c r="G31" s="253">
        <f>G32+G33</f>
        <v>1114</v>
      </c>
    </row>
    <row r="32" spans="1:7" ht="51.75" customHeight="1">
      <c r="A32" s="246"/>
      <c r="B32" s="254" t="s">
        <v>426</v>
      </c>
      <c r="C32" s="252" t="s">
        <v>194</v>
      </c>
      <c r="D32" s="252" t="s">
        <v>139</v>
      </c>
      <c r="E32" s="252" t="s">
        <v>518</v>
      </c>
      <c r="F32" s="252" t="s">
        <v>429</v>
      </c>
      <c r="G32" s="253">
        <v>795.9</v>
      </c>
    </row>
    <row r="33" spans="1:7" ht="28.5" customHeight="1">
      <c r="A33" s="246"/>
      <c r="B33" s="254" t="s">
        <v>427</v>
      </c>
      <c r="C33" s="252" t="s">
        <v>194</v>
      </c>
      <c r="D33" s="252" t="s">
        <v>139</v>
      </c>
      <c r="E33" s="252" t="s">
        <v>518</v>
      </c>
      <c r="F33" s="252" t="s">
        <v>430</v>
      </c>
      <c r="G33" s="253">
        <v>318.1</v>
      </c>
    </row>
    <row r="34" spans="1:7" ht="28.5" customHeight="1">
      <c r="A34" s="246"/>
      <c r="B34" s="254" t="s">
        <v>631</v>
      </c>
      <c r="C34" s="252" t="s">
        <v>194</v>
      </c>
      <c r="D34" s="252" t="s">
        <v>139</v>
      </c>
      <c r="E34" s="252" t="s">
        <v>512</v>
      </c>
      <c r="F34" s="252"/>
      <c r="G34" s="253">
        <f>G35+G40+G43</f>
        <v>2881</v>
      </c>
    </row>
    <row r="35" spans="1:7" ht="19.5" customHeight="1">
      <c r="A35" s="246"/>
      <c r="B35" s="254" t="s">
        <v>589</v>
      </c>
      <c r="C35" s="252" t="s">
        <v>194</v>
      </c>
      <c r="D35" s="252" t="s">
        <v>139</v>
      </c>
      <c r="E35" s="252" t="s">
        <v>590</v>
      </c>
      <c r="F35" s="252"/>
      <c r="G35" s="253">
        <f>G36</f>
        <v>955</v>
      </c>
    </row>
    <row r="36" spans="1:7" ht="41.25" customHeight="1">
      <c r="A36" s="246"/>
      <c r="B36" s="251" t="s">
        <v>591</v>
      </c>
      <c r="C36" s="252" t="s">
        <v>194</v>
      </c>
      <c r="D36" s="252" t="s">
        <v>139</v>
      </c>
      <c r="E36" s="252" t="s">
        <v>519</v>
      </c>
      <c r="F36" s="252"/>
      <c r="G36" s="253">
        <f>G37+G38</f>
        <v>955</v>
      </c>
    </row>
    <row r="37" spans="1:7" ht="53.25" customHeight="1">
      <c r="A37" s="246"/>
      <c r="B37" s="254" t="s">
        <v>426</v>
      </c>
      <c r="C37" s="252" t="s">
        <v>194</v>
      </c>
      <c r="D37" s="252" t="s">
        <v>139</v>
      </c>
      <c r="E37" s="252" t="s">
        <v>519</v>
      </c>
      <c r="F37" s="252" t="s">
        <v>429</v>
      </c>
      <c r="G37" s="253">
        <f>796+90</f>
        <v>886</v>
      </c>
    </row>
    <row r="38" spans="1:7" ht="27" customHeight="1">
      <c r="A38" s="246"/>
      <c r="B38" s="254" t="s">
        <v>427</v>
      </c>
      <c r="C38" s="252" t="s">
        <v>194</v>
      </c>
      <c r="D38" s="252" t="s">
        <v>139</v>
      </c>
      <c r="E38" s="252" t="s">
        <v>519</v>
      </c>
      <c r="F38" s="252" t="s">
        <v>430</v>
      </c>
      <c r="G38" s="253">
        <f>159-90</f>
        <v>69</v>
      </c>
    </row>
    <row r="39" spans="1:7" ht="17.25" customHeight="1">
      <c r="A39" s="246"/>
      <c r="B39" s="254" t="s">
        <v>584</v>
      </c>
      <c r="C39" s="252" t="s">
        <v>194</v>
      </c>
      <c r="D39" s="252" t="s">
        <v>139</v>
      </c>
      <c r="E39" s="252" t="s">
        <v>513</v>
      </c>
      <c r="F39" s="252"/>
      <c r="G39" s="253">
        <f>G40+G43</f>
        <v>1926</v>
      </c>
    </row>
    <row r="40" spans="1:7" ht="57.75" customHeight="1">
      <c r="A40" s="246"/>
      <c r="B40" s="254" t="s">
        <v>592</v>
      </c>
      <c r="C40" s="252" t="s">
        <v>194</v>
      </c>
      <c r="D40" s="252" t="s">
        <v>139</v>
      </c>
      <c r="E40" s="252" t="s">
        <v>520</v>
      </c>
      <c r="F40" s="252"/>
      <c r="G40" s="253">
        <f>G41+G42</f>
        <v>1448</v>
      </c>
    </row>
    <row r="41" spans="1:7" ht="52.5" customHeight="1">
      <c r="A41" s="246"/>
      <c r="B41" s="254" t="s">
        <v>426</v>
      </c>
      <c r="C41" s="252" t="s">
        <v>194</v>
      </c>
      <c r="D41" s="252" t="s">
        <v>139</v>
      </c>
      <c r="E41" s="252" t="s">
        <v>520</v>
      </c>
      <c r="F41" s="252" t="s">
        <v>429</v>
      </c>
      <c r="G41" s="253">
        <v>796</v>
      </c>
    </row>
    <row r="42" spans="1:7" ht="28.5" customHeight="1">
      <c r="A42" s="246"/>
      <c r="B42" s="254" t="s">
        <v>427</v>
      </c>
      <c r="C42" s="252" t="s">
        <v>194</v>
      </c>
      <c r="D42" s="252" t="s">
        <v>139</v>
      </c>
      <c r="E42" s="252" t="s">
        <v>520</v>
      </c>
      <c r="F42" s="252" t="s">
        <v>430</v>
      </c>
      <c r="G42" s="253">
        <v>652</v>
      </c>
    </row>
    <row r="43" spans="1:7" ht="55.5" customHeight="1">
      <c r="A43" s="246"/>
      <c r="B43" s="254" t="s">
        <v>593</v>
      </c>
      <c r="C43" s="252" t="s">
        <v>194</v>
      </c>
      <c r="D43" s="252" t="s">
        <v>139</v>
      </c>
      <c r="E43" s="252" t="s">
        <v>521</v>
      </c>
      <c r="F43" s="252"/>
      <c r="G43" s="253">
        <f>G44+G45</f>
        <v>478</v>
      </c>
    </row>
    <row r="44" spans="1:7" ht="54" customHeight="1">
      <c r="A44" s="246"/>
      <c r="B44" s="254" t="s">
        <v>426</v>
      </c>
      <c r="C44" s="252" t="s">
        <v>194</v>
      </c>
      <c r="D44" s="252" t="s">
        <v>139</v>
      </c>
      <c r="E44" s="252" t="s">
        <v>521</v>
      </c>
      <c r="F44" s="252" t="s">
        <v>429</v>
      </c>
      <c r="G44" s="253">
        <v>398</v>
      </c>
    </row>
    <row r="45" spans="1:7" ht="26.25" customHeight="1">
      <c r="A45" s="246"/>
      <c r="B45" s="254" t="s">
        <v>427</v>
      </c>
      <c r="C45" s="252" t="s">
        <v>194</v>
      </c>
      <c r="D45" s="252" t="s">
        <v>139</v>
      </c>
      <c r="E45" s="252" t="s">
        <v>521</v>
      </c>
      <c r="F45" s="252" t="s">
        <v>430</v>
      </c>
      <c r="G45" s="253">
        <v>80</v>
      </c>
    </row>
    <row r="46" spans="1:7" ht="16.5" customHeight="1">
      <c r="A46" s="246"/>
      <c r="B46" s="247" t="s">
        <v>140</v>
      </c>
      <c r="C46" s="248" t="s">
        <v>194</v>
      </c>
      <c r="D46" s="248" t="s">
        <v>335</v>
      </c>
      <c r="E46" s="248"/>
      <c r="F46" s="248"/>
      <c r="G46" s="249">
        <f>G47</f>
        <v>500</v>
      </c>
    </row>
    <row r="47" spans="1:7" ht="16.5" customHeight="1">
      <c r="A47" s="259"/>
      <c r="B47" s="256" t="s">
        <v>384</v>
      </c>
      <c r="C47" s="252" t="s">
        <v>194</v>
      </c>
      <c r="D47" s="252" t="s">
        <v>335</v>
      </c>
      <c r="E47" s="252" t="s">
        <v>516</v>
      </c>
      <c r="F47" s="252"/>
      <c r="G47" s="253">
        <f>G48</f>
        <v>500</v>
      </c>
    </row>
    <row r="48" spans="1:7" ht="16.5" customHeight="1">
      <c r="A48" s="259"/>
      <c r="B48" s="251" t="s">
        <v>594</v>
      </c>
      <c r="C48" s="252" t="s">
        <v>194</v>
      </c>
      <c r="D48" s="252" t="s">
        <v>335</v>
      </c>
      <c r="E48" s="252" t="s">
        <v>522</v>
      </c>
      <c r="F48" s="252"/>
      <c r="G48" s="253">
        <f>G49</f>
        <v>500</v>
      </c>
    </row>
    <row r="49" spans="1:7" ht="15" customHeight="1">
      <c r="A49" s="259"/>
      <c r="B49" s="254" t="s">
        <v>428</v>
      </c>
      <c r="C49" s="252" t="s">
        <v>194</v>
      </c>
      <c r="D49" s="252" t="s">
        <v>335</v>
      </c>
      <c r="E49" s="252" t="s">
        <v>522</v>
      </c>
      <c r="F49" s="252" t="s">
        <v>431</v>
      </c>
      <c r="G49" s="253">
        <f>1000-500</f>
        <v>500</v>
      </c>
    </row>
    <row r="50" spans="1:7" ht="20.25" customHeight="1">
      <c r="A50" s="246"/>
      <c r="B50" s="255" t="s">
        <v>141</v>
      </c>
      <c r="C50" s="248" t="s">
        <v>194</v>
      </c>
      <c r="D50" s="248" t="s">
        <v>315</v>
      </c>
      <c r="E50" s="248"/>
      <c r="F50" s="248"/>
      <c r="G50" s="249">
        <f>G51+G61+G75+G56</f>
        <v>33671.969540000006</v>
      </c>
    </row>
    <row r="51" spans="1:7" ht="54.75" customHeight="1">
      <c r="A51" s="246"/>
      <c r="B51" s="261" t="s">
        <v>878</v>
      </c>
      <c r="C51" s="252" t="s">
        <v>194</v>
      </c>
      <c r="D51" s="252" t="s">
        <v>315</v>
      </c>
      <c r="E51" s="252" t="s">
        <v>596</v>
      </c>
      <c r="F51" s="252"/>
      <c r="G51" s="253">
        <f>G52+G54</f>
        <v>278.644</v>
      </c>
    </row>
    <row r="52" spans="1:7" ht="39" customHeight="1">
      <c r="A52" s="246"/>
      <c r="B52" s="261" t="s">
        <v>523</v>
      </c>
      <c r="C52" s="252" t="s">
        <v>194</v>
      </c>
      <c r="D52" s="252" t="s">
        <v>315</v>
      </c>
      <c r="E52" s="252" t="s">
        <v>524</v>
      </c>
      <c r="F52" s="252"/>
      <c r="G52" s="253">
        <f>G53</f>
        <v>120.544</v>
      </c>
    </row>
    <row r="53" spans="1:7" ht="19.5" customHeight="1">
      <c r="A53" s="246"/>
      <c r="B53" s="262" t="s">
        <v>428</v>
      </c>
      <c r="C53" s="252" t="s">
        <v>194</v>
      </c>
      <c r="D53" s="252" t="s">
        <v>315</v>
      </c>
      <c r="E53" s="252" t="s">
        <v>524</v>
      </c>
      <c r="F53" s="252" t="s">
        <v>431</v>
      </c>
      <c r="G53" s="253">
        <v>120.544</v>
      </c>
    </row>
    <row r="54" spans="1:7" ht="54" customHeight="1">
      <c r="A54" s="246"/>
      <c r="B54" s="261" t="s">
        <v>525</v>
      </c>
      <c r="C54" s="252" t="s">
        <v>194</v>
      </c>
      <c r="D54" s="252" t="s">
        <v>315</v>
      </c>
      <c r="E54" s="252" t="s">
        <v>526</v>
      </c>
      <c r="F54" s="252"/>
      <c r="G54" s="253">
        <v>158.1</v>
      </c>
    </row>
    <row r="55" spans="1:7" ht="21" customHeight="1">
      <c r="A55" s="246"/>
      <c r="B55" s="262" t="s">
        <v>428</v>
      </c>
      <c r="C55" s="252" t="s">
        <v>194</v>
      </c>
      <c r="D55" s="252" t="s">
        <v>315</v>
      </c>
      <c r="E55" s="252" t="s">
        <v>526</v>
      </c>
      <c r="F55" s="252" t="s">
        <v>431</v>
      </c>
      <c r="G55" s="253">
        <v>158.1</v>
      </c>
    </row>
    <row r="56" spans="1:7" ht="54.75" customHeight="1">
      <c r="A56" s="246"/>
      <c r="B56" s="261" t="s">
        <v>812</v>
      </c>
      <c r="C56" s="252" t="s">
        <v>194</v>
      </c>
      <c r="D56" s="252" t="s">
        <v>315</v>
      </c>
      <c r="E56" s="252" t="s">
        <v>817</v>
      </c>
      <c r="F56" s="252"/>
      <c r="G56" s="253">
        <f>G57+G59</f>
        <v>1100</v>
      </c>
    </row>
    <row r="57" spans="1:7" ht="37.5" customHeight="1">
      <c r="A57" s="246"/>
      <c r="B57" s="261" t="s">
        <v>813</v>
      </c>
      <c r="C57" s="252" t="s">
        <v>194</v>
      </c>
      <c r="D57" s="252" t="s">
        <v>315</v>
      </c>
      <c r="E57" s="252" t="s">
        <v>814</v>
      </c>
      <c r="F57" s="252"/>
      <c r="G57" s="253">
        <f>G58</f>
        <v>1000</v>
      </c>
    </row>
    <row r="58" spans="1:7" ht="29.25" customHeight="1">
      <c r="A58" s="246"/>
      <c r="B58" s="262" t="s">
        <v>427</v>
      </c>
      <c r="C58" s="252" t="s">
        <v>194</v>
      </c>
      <c r="D58" s="252" t="s">
        <v>315</v>
      </c>
      <c r="E58" s="252" t="s">
        <v>814</v>
      </c>
      <c r="F58" s="252" t="s">
        <v>430</v>
      </c>
      <c r="G58" s="253">
        <v>1000</v>
      </c>
    </row>
    <row r="59" spans="1:7" ht="42.75" customHeight="1">
      <c r="A59" s="246"/>
      <c r="B59" s="261" t="s">
        <v>815</v>
      </c>
      <c r="C59" s="252" t="s">
        <v>194</v>
      </c>
      <c r="D59" s="252" t="s">
        <v>315</v>
      </c>
      <c r="E59" s="252" t="s">
        <v>811</v>
      </c>
      <c r="F59" s="252"/>
      <c r="G59" s="253">
        <f>G60</f>
        <v>100</v>
      </c>
    </row>
    <row r="60" spans="1:7" ht="31.5" customHeight="1">
      <c r="A60" s="246"/>
      <c r="B60" s="262" t="s">
        <v>427</v>
      </c>
      <c r="C60" s="252" t="s">
        <v>194</v>
      </c>
      <c r="D60" s="252" t="s">
        <v>315</v>
      </c>
      <c r="E60" s="252" t="s">
        <v>816</v>
      </c>
      <c r="F60" s="252" t="s">
        <v>430</v>
      </c>
      <c r="G60" s="253">
        <v>100</v>
      </c>
    </row>
    <row r="61" spans="1:7" ht="17.25" customHeight="1">
      <c r="A61" s="246"/>
      <c r="B61" s="251" t="s">
        <v>384</v>
      </c>
      <c r="C61" s="252" t="s">
        <v>194</v>
      </c>
      <c r="D61" s="252" t="s">
        <v>315</v>
      </c>
      <c r="E61" s="252" t="s">
        <v>516</v>
      </c>
      <c r="F61" s="252"/>
      <c r="G61" s="260">
        <f>G62+G64+G68+G71+G73</f>
        <v>27810.15029</v>
      </c>
    </row>
    <row r="62" spans="1:7" ht="39.75" customHeight="1">
      <c r="A62" s="246"/>
      <c r="B62" s="251" t="s">
        <v>597</v>
      </c>
      <c r="C62" s="252" t="s">
        <v>194</v>
      </c>
      <c r="D62" s="252" t="s">
        <v>315</v>
      </c>
      <c r="E62" s="252" t="s">
        <v>527</v>
      </c>
      <c r="F62" s="252"/>
      <c r="G62" s="253">
        <f>G63</f>
        <v>497.98</v>
      </c>
    </row>
    <row r="63" spans="1:7" ht="25.5" customHeight="1">
      <c r="A63" s="246"/>
      <c r="B63" s="254" t="s">
        <v>427</v>
      </c>
      <c r="C63" s="252" t="s">
        <v>194</v>
      </c>
      <c r="D63" s="252" t="s">
        <v>315</v>
      </c>
      <c r="E63" s="252" t="s">
        <v>527</v>
      </c>
      <c r="F63" s="252" t="s">
        <v>430</v>
      </c>
      <c r="G63" s="253">
        <v>497.98</v>
      </c>
    </row>
    <row r="64" spans="1:7" ht="42.75" customHeight="1">
      <c r="A64" s="246"/>
      <c r="B64" s="251" t="s">
        <v>598</v>
      </c>
      <c r="C64" s="252" t="s">
        <v>194</v>
      </c>
      <c r="D64" s="252" t="s">
        <v>315</v>
      </c>
      <c r="E64" s="252" t="s">
        <v>528</v>
      </c>
      <c r="F64" s="252"/>
      <c r="G64" s="253">
        <f>G65+G66+G67</f>
        <v>10087.455290000002</v>
      </c>
    </row>
    <row r="65" spans="1:7" ht="52.5" customHeight="1">
      <c r="A65" s="246"/>
      <c r="B65" s="254" t="s">
        <v>426</v>
      </c>
      <c r="C65" s="252" t="s">
        <v>194</v>
      </c>
      <c r="D65" s="252" t="s">
        <v>315</v>
      </c>
      <c r="E65" s="252" t="s">
        <v>528</v>
      </c>
      <c r="F65" s="252" t="s">
        <v>429</v>
      </c>
      <c r="G65" s="253">
        <v>4194.042</v>
      </c>
    </row>
    <row r="66" spans="1:7" ht="25.5">
      <c r="A66" s="246"/>
      <c r="B66" s="254" t="s">
        <v>427</v>
      </c>
      <c r="C66" s="252" t="s">
        <v>194</v>
      </c>
      <c r="D66" s="252" t="s">
        <v>315</v>
      </c>
      <c r="E66" s="252" t="s">
        <v>528</v>
      </c>
      <c r="F66" s="252" t="s">
        <v>430</v>
      </c>
      <c r="G66" s="253">
        <f>5033.41329+500</f>
        <v>5533.41329</v>
      </c>
    </row>
    <row r="67" spans="1:7" ht="18.75" customHeight="1">
      <c r="A67" s="246"/>
      <c r="B67" s="254" t="s">
        <v>428</v>
      </c>
      <c r="C67" s="252" t="s">
        <v>194</v>
      </c>
      <c r="D67" s="252" t="s">
        <v>315</v>
      </c>
      <c r="E67" s="252" t="s">
        <v>528</v>
      </c>
      <c r="F67" s="252" t="s">
        <v>431</v>
      </c>
      <c r="G67" s="253">
        <v>360</v>
      </c>
    </row>
    <row r="68" spans="1:7" ht="42.75" customHeight="1">
      <c r="A68" s="246"/>
      <c r="B68" s="251" t="s">
        <v>810</v>
      </c>
      <c r="C68" s="252" t="s">
        <v>194</v>
      </c>
      <c r="D68" s="252" t="s">
        <v>315</v>
      </c>
      <c r="E68" s="252" t="s">
        <v>809</v>
      </c>
      <c r="F68" s="252"/>
      <c r="G68" s="253">
        <f>G69+G70</f>
        <v>15900.715</v>
      </c>
    </row>
    <row r="69" spans="1:7" ht="52.5" customHeight="1">
      <c r="A69" s="246"/>
      <c r="B69" s="254" t="s">
        <v>426</v>
      </c>
      <c r="C69" s="252" t="s">
        <v>194</v>
      </c>
      <c r="D69" s="252" t="s">
        <v>315</v>
      </c>
      <c r="E69" s="252" t="s">
        <v>809</v>
      </c>
      <c r="F69" s="252" t="s">
        <v>429</v>
      </c>
      <c r="G69" s="253">
        <v>14900.715</v>
      </c>
    </row>
    <row r="70" spans="1:7" ht="25.5">
      <c r="A70" s="246"/>
      <c r="B70" s="254" t="s">
        <v>427</v>
      </c>
      <c r="C70" s="252" t="s">
        <v>194</v>
      </c>
      <c r="D70" s="252" t="s">
        <v>315</v>
      </c>
      <c r="E70" s="252" t="s">
        <v>809</v>
      </c>
      <c r="F70" s="252" t="s">
        <v>430</v>
      </c>
      <c r="G70" s="253">
        <v>1000</v>
      </c>
    </row>
    <row r="71" spans="1:7" ht="57" customHeight="1">
      <c r="A71" s="246"/>
      <c r="B71" s="263" t="s">
        <v>599</v>
      </c>
      <c r="C71" s="252" t="s">
        <v>194</v>
      </c>
      <c r="D71" s="252" t="s">
        <v>315</v>
      </c>
      <c r="E71" s="252" t="s">
        <v>529</v>
      </c>
      <c r="F71" s="252"/>
      <c r="G71" s="253">
        <f>G72</f>
        <v>37.3</v>
      </c>
    </row>
    <row r="72" spans="1:7" ht="27.75" customHeight="1">
      <c r="A72" s="246"/>
      <c r="B72" s="254" t="s">
        <v>427</v>
      </c>
      <c r="C72" s="252" t="s">
        <v>194</v>
      </c>
      <c r="D72" s="252" t="s">
        <v>315</v>
      </c>
      <c r="E72" s="252" t="s">
        <v>529</v>
      </c>
      <c r="F72" s="252" t="s">
        <v>430</v>
      </c>
      <c r="G72" s="253">
        <v>37.3</v>
      </c>
    </row>
    <row r="73" spans="1:7" ht="42" customHeight="1">
      <c r="A73" s="246"/>
      <c r="B73" s="263" t="s">
        <v>600</v>
      </c>
      <c r="C73" s="252" t="s">
        <v>194</v>
      </c>
      <c r="D73" s="252" t="s">
        <v>315</v>
      </c>
      <c r="E73" s="252" t="s">
        <v>530</v>
      </c>
      <c r="F73" s="252"/>
      <c r="G73" s="260">
        <f>G74</f>
        <v>1286.7</v>
      </c>
    </row>
    <row r="74" spans="1:7" ht="18" customHeight="1">
      <c r="A74" s="246"/>
      <c r="B74" s="254" t="s">
        <v>428</v>
      </c>
      <c r="C74" s="252" t="s">
        <v>194</v>
      </c>
      <c r="D74" s="252" t="s">
        <v>315</v>
      </c>
      <c r="E74" s="252" t="s">
        <v>530</v>
      </c>
      <c r="F74" s="252" t="s">
        <v>431</v>
      </c>
      <c r="G74" s="253">
        <v>1286.7</v>
      </c>
    </row>
    <row r="75" spans="1:7" ht="28.5" customHeight="1">
      <c r="A75" s="246"/>
      <c r="B75" s="251" t="s">
        <v>601</v>
      </c>
      <c r="C75" s="252" t="s">
        <v>194</v>
      </c>
      <c r="D75" s="252" t="s">
        <v>315</v>
      </c>
      <c r="E75" s="252" t="s">
        <v>531</v>
      </c>
      <c r="F75" s="257"/>
      <c r="G75" s="260">
        <f>G76</f>
        <v>4483.17525</v>
      </c>
    </row>
    <row r="76" spans="1:7" ht="15" customHeight="1">
      <c r="A76" s="246"/>
      <c r="B76" s="254" t="s">
        <v>428</v>
      </c>
      <c r="C76" s="252" t="s">
        <v>194</v>
      </c>
      <c r="D76" s="252" t="s">
        <v>315</v>
      </c>
      <c r="E76" s="252" t="s">
        <v>531</v>
      </c>
      <c r="F76" s="252" t="s">
        <v>431</v>
      </c>
      <c r="G76" s="253">
        <f>533.29025+4000+449.885-500</f>
        <v>4483.17525</v>
      </c>
    </row>
    <row r="77" spans="1:7" ht="16.5" customHeight="1">
      <c r="A77" s="246"/>
      <c r="B77" s="255" t="s">
        <v>142</v>
      </c>
      <c r="C77" s="248" t="s">
        <v>194</v>
      </c>
      <c r="D77" s="248" t="s">
        <v>143</v>
      </c>
      <c r="E77" s="248"/>
      <c r="F77" s="248"/>
      <c r="G77" s="249">
        <f>G78</f>
        <v>421.8</v>
      </c>
    </row>
    <row r="78" spans="1:7" ht="16.5" customHeight="1">
      <c r="A78" s="246"/>
      <c r="B78" s="251" t="s">
        <v>384</v>
      </c>
      <c r="C78" s="252" t="s">
        <v>194</v>
      </c>
      <c r="D78" s="252" t="s">
        <v>143</v>
      </c>
      <c r="E78" s="252" t="s">
        <v>532</v>
      </c>
      <c r="F78" s="252"/>
      <c r="G78" s="253">
        <f>G79</f>
        <v>421.8</v>
      </c>
    </row>
    <row r="79" spans="1:7" ht="30" customHeight="1">
      <c r="A79" s="246"/>
      <c r="B79" s="254" t="s">
        <v>602</v>
      </c>
      <c r="C79" s="252" t="s">
        <v>194</v>
      </c>
      <c r="D79" s="252" t="s">
        <v>143</v>
      </c>
      <c r="E79" s="252" t="s">
        <v>533</v>
      </c>
      <c r="F79" s="252"/>
      <c r="G79" s="253">
        <f>G80</f>
        <v>421.8</v>
      </c>
    </row>
    <row r="80" spans="1:7" ht="15" customHeight="1">
      <c r="A80" s="246"/>
      <c r="B80" s="278" t="s">
        <v>650</v>
      </c>
      <c r="C80" s="252" t="s">
        <v>194</v>
      </c>
      <c r="D80" s="252" t="s">
        <v>143</v>
      </c>
      <c r="E80" s="252" t="s">
        <v>533</v>
      </c>
      <c r="F80" s="252"/>
      <c r="G80" s="253">
        <f>G81+G82</f>
        <v>421.8</v>
      </c>
    </row>
    <row r="81" spans="1:7" ht="55.5" customHeight="1">
      <c r="A81" s="246"/>
      <c r="B81" s="254" t="s">
        <v>426</v>
      </c>
      <c r="C81" s="252" t="s">
        <v>194</v>
      </c>
      <c r="D81" s="252" t="s">
        <v>143</v>
      </c>
      <c r="E81" s="252" t="s">
        <v>533</v>
      </c>
      <c r="F81" s="252" t="s">
        <v>429</v>
      </c>
      <c r="G81" s="253">
        <v>379.5</v>
      </c>
    </row>
    <row r="82" spans="1:7" ht="24.75" customHeight="1">
      <c r="A82" s="246"/>
      <c r="B82" s="254" t="s">
        <v>427</v>
      </c>
      <c r="C82" s="252" t="s">
        <v>194</v>
      </c>
      <c r="D82" s="252" t="s">
        <v>143</v>
      </c>
      <c r="E82" s="252" t="s">
        <v>533</v>
      </c>
      <c r="F82" s="252" t="s">
        <v>430</v>
      </c>
      <c r="G82" s="253">
        <v>42.3</v>
      </c>
    </row>
    <row r="83" spans="1:7" ht="15" customHeight="1">
      <c r="A83" s="246"/>
      <c r="B83" s="250" t="s">
        <v>410</v>
      </c>
      <c r="C83" s="248" t="s">
        <v>194</v>
      </c>
      <c r="D83" s="248" t="s">
        <v>411</v>
      </c>
      <c r="E83" s="248"/>
      <c r="F83" s="248"/>
      <c r="G83" s="249">
        <f>G84</f>
        <v>423.2</v>
      </c>
    </row>
    <row r="84" spans="1:7" ht="15.75" customHeight="1">
      <c r="A84" s="246"/>
      <c r="B84" s="254" t="s">
        <v>384</v>
      </c>
      <c r="C84" s="252" t="s">
        <v>194</v>
      </c>
      <c r="D84" s="252" t="s">
        <v>411</v>
      </c>
      <c r="E84" s="252" t="s">
        <v>516</v>
      </c>
      <c r="F84" s="252"/>
      <c r="G84" s="253">
        <f>G85</f>
        <v>423.2</v>
      </c>
    </row>
    <row r="85" spans="1:7" ht="30.75" customHeight="1">
      <c r="A85" s="246"/>
      <c r="B85" s="251" t="s">
        <v>603</v>
      </c>
      <c r="C85" s="252" t="s">
        <v>194</v>
      </c>
      <c r="D85" s="252" t="s">
        <v>411</v>
      </c>
      <c r="E85" s="252" t="s">
        <v>516</v>
      </c>
      <c r="F85" s="252"/>
      <c r="G85" s="253">
        <f>G87+G88</f>
        <v>423.2</v>
      </c>
    </row>
    <row r="86" spans="1:7" ht="17.25" customHeight="1">
      <c r="A86" s="246"/>
      <c r="B86" s="278" t="s">
        <v>650</v>
      </c>
      <c r="C86" s="257" t="s">
        <v>194</v>
      </c>
      <c r="D86" s="257" t="s">
        <v>411</v>
      </c>
      <c r="E86" s="257" t="s">
        <v>534</v>
      </c>
      <c r="F86" s="252"/>
      <c r="G86" s="279">
        <f>G88</f>
        <v>393</v>
      </c>
    </row>
    <row r="87" spans="1:7" ht="55.5" customHeight="1">
      <c r="A87" s="246"/>
      <c r="B87" s="254" t="s">
        <v>426</v>
      </c>
      <c r="C87" s="252" t="s">
        <v>194</v>
      </c>
      <c r="D87" s="252" t="s">
        <v>411</v>
      </c>
      <c r="E87" s="252" t="s">
        <v>535</v>
      </c>
      <c r="F87" s="252" t="s">
        <v>429</v>
      </c>
      <c r="G87" s="253">
        <v>30.2</v>
      </c>
    </row>
    <row r="88" spans="1:7" ht="54" customHeight="1">
      <c r="A88" s="246"/>
      <c r="B88" s="254" t="s">
        <v>426</v>
      </c>
      <c r="C88" s="252" t="s">
        <v>194</v>
      </c>
      <c r="D88" s="252" t="s">
        <v>411</v>
      </c>
      <c r="E88" s="252" t="s">
        <v>536</v>
      </c>
      <c r="F88" s="252" t="s">
        <v>429</v>
      </c>
      <c r="G88" s="253">
        <v>393</v>
      </c>
    </row>
    <row r="89" spans="1:7" ht="30.75" customHeight="1">
      <c r="A89" s="246"/>
      <c r="B89" s="255" t="s">
        <v>144</v>
      </c>
      <c r="C89" s="248" t="s">
        <v>194</v>
      </c>
      <c r="D89" s="248" t="s">
        <v>145</v>
      </c>
      <c r="E89" s="248"/>
      <c r="F89" s="248"/>
      <c r="G89" s="249">
        <f>G90</f>
        <v>4487.01883</v>
      </c>
    </row>
    <row r="90" spans="1:7" ht="33" customHeight="1">
      <c r="A90" s="246"/>
      <c r="B90" s="251" t="s">
        <v>818</v>
      </c>
      <c r="C90" s="252" t="s">
        <v>194</v>
      </c>
      <c r="D90" s="252" t="s">
        <v>145</v>
      </c>
      <c r="E90" s="252" t="s">
        <v>819</v>
      </c>
      <c r="F90" s="252"/>
      <c r="G90" s="253">
        <f>G91+G99</f>
        <v>4487.01883</v>
      </c>
    </row>
    <row r="91" spans="1:7" ht="44.25" customHeight="1">
      <c r="A91" s="246"/>
      <c r="B91" s="251" t="s">
        <v>820</v>
      </c>
      <c r="C91" s="252" t="s">
        <v>194</v>
      </c>
      <c r="D91" s="252" t="s">
        <v>145</v>
      </c>
      <c r="E91" s="252" t="s">
        <v>821</v>
      </c>
      <c r="F91" s="252"/>
      <c r="G91" s="253">
        <f>G92+G94+G96</f>
        <v>4387.01883</v>
      </c>
    </row>
    <row r="92" spans="1:7" ht="79.5" customHeight="1">
      <c r="A92" s="246"/>
      <c r="B92" s="251" t="s">
        <v>822</v>
      </c>
      <c r="C92" s="252" t="s">
        <v>194</v>
      </c>
      <c r="D92" s="252" t="s">
        <v>145</v>
      </c>
      <c r="E92" s="252" t="s">
        <v>823</v>
      </c>
      <c r="F92" s="252"/>
      <c r="G92" s="253">
        <f>G93</f>
        <v>508.5</v>
      </c>
    </row>
    <row r="93" spans="1:7" ht="27" customHeight="1">
      <c r="A93" s="246"/>
      <c r="B93" s="254" t="s">
        <v>427</v>
      </c>
      <c r="C93" s="252" t="s">
        <v>194</v>
      </c>
      <c r="D93" s="252" t="s">
        <v>145</v>
      </c>
      <c r="E93" s="252" t="s">
        <v>823</v>
      </c>
      <c r="F93" s="252" t="s">
        <v>430</v>
      </c>
      <c r="G93" s="253">
        <v>508.5</v>
      </c>
    </row>
    <row r="94" spans="1:7" ht="29.25" customHeight="1">
      <c r="A94" s="246"/>
      <c r="B94" s="251" t="s">
        <v>824</v>
      </c>
      <c r="C94" s="252" t="s">
        <v>194</v>
      </c>
      <c r="D94" s="252" t="s">
        <v>145</v>
      </c>
      <c r="E94" s="252" t="s">
        <v>825</v>
      </c>
      <c r="F94" s="252"/>
      <c r="G94" s="253">
        <f>G95</f>
        <v>187.5</v>
      </c>
    </row>
    <row r="95" spans="1:7" ht="27" customHeight="1">
      <c r="A95" s="246"/>
      <c r="B95" s="254" t="s">
        <v>427</v>
      </c>
      <c r="C95" s="252" t="s">
        <v>194</v>
      </c>
      <c r="D95" s="252" t="s">
        <v>145</v>
      </c>
      <c r="E95" s="252" t="s">
        <v>825</v>
      </c>
      <c r="F95" s="252" t="s">
        <v>430</v>
      </c>
      <c r="G95" s="253">
        <v>187.5</v>
      </c>
    </row>
    <row r="96" spans="1:7" ht="30" customHeight="1">
      <c r="A96" s="246"/>
      <c r="B96" s="251" t="s">
        <v>826</v>
      </c>
      <c r="C96" s="252" t="s">
        <v>194</v>
      </c>
      <c r="D96" s="252" t="s">
        <v>145</v>
      </c>
      <c r="E96" s="252" t="s">
        <v>827</v>
      </c>
      <c r="F96" s="252"/>
      <c r="G96" s="253">
        <f>G97+G98</f>
        <v>3691.01883</v>
      </c>
    </row>
    <row r="97" spans="1:7" ht="55.5" customHeight="1">
      <c r="A97" s="246"/>
      <c r="B97" s="254" t="s">
        <v>426</v>
      </c>
      <c r="C97" s="252" t="s">
        <v>194</v>
      </c>
      <c r="D97" s="252" t="s">
        <v>145</v>
      </c>
      <c r="E97" s="252" t="s">
        <v>827</v>
      </c>
      <c r="F97" s="252" t="s">
        <v>429</v>
      </c>
      <c r="G97" s="253">
        <v>3636.01883</v>
      </c>
    </row>
    <row r="98" spans="1:7" ht="24.75" customHeight="1">
      <c r="A98" s="246"/>
      <c r="B98" s="254" t="s">
        <v>427</v>
      </c>
      <c r="C98" s="252" t="s">
        <v>194</v>
      </c>
      <c r="D98" s="252" t="s">
        <v>145</v>
      </c>
      <c r="E98" s="252" t="s">
        <v>827</v>
      </c>
      <c r="F98" s="252" t="s">
        <v>430</v>
      </c>
      <c r="G98" s="253">
        <v>55</v>
      </c>
    </row>
    <row r="99" spans="1:7" ht="20.25" customHeight="1">
      <c r="A99" s="246"/>
      <c r="B99" s="251" t="s">
        <v>828</v>
      </c>
      <c r="C99" s="252" t="s">
        <v>194</v>
      </c>
      <c r="D99" s="252" t="s">
        <v>145</v>
      </c>
      <c r="E99" s="252" t="s">
        <v>829</v>
      </c>
      <c r="F99" s="252"/>
      <c r="G99" s="253">
        <f>G100+G102</f>
        <v>100</v>
      </c>
    </row>
    <row r="100" spans="1:7" ht="78.75" customHeight="1">
      <c r="A100" s="246"/>
      <c r="B100" s="251" t="s">
        <v>830</v>
      </c>
      <c r="C100" s="252" t="s">
        <v>194</v>
      </c>
      <c r="D100" s="252" t="s">
        <v>145</v>
      </c>
      <c r="E100" s="252" t="s">
        <v>831</v>
      </c>
      <c r="F100" s="252"/>
      <c r="G100" s="253">
        <f>G101</f>
        <v>50</v>
      </c>
    </row>
    <row r="101" spans="1:7" ht="27" customHeight="1">
      <c r="A101" s="246"/>
      <c r="B101" s="254" t="s">
        <v>427</v>
      </c>
      <c r="C101" s="252" t="s">
        <v>194</v>
      </c>
      <c r="D101" s="252" t="s">
        <v>145</v>
      </c>
      <c r="E101" s="252" t="s">
        <v>831</v>
      </c>
      <c r="F101" s="252" t="s">
        <v>430</v>
      </c>
      <c r="G101" s="253">
        <v>50</v>
      </c>
    </row>
    <row r="102" spans="1:7" ht="54" customHeight="1">
      <c r="A102" s="246"/>
      <c r="B102" s="251" t="s">
        <v>832</v>
      </c>
      <c r="C102" s="252" t="s">
        <v>194</v>
      </c>
      <c r="D102" s="252" t="s">
        <v>145</v>
      </c>
      <c r="E102" s="252" t="s">
        <v>833</v>
      </c>
      <c r="F102" s="252"/>
      <c r="G102" s="253">
        <f>G103</f>
        <v>50</v>
      </c>
    </row>
    <row r="103" spans="1:7" ht="27" customHeight="1">
      <c r="A103" s="246"/>
      <c r="B103" s="254" t="s">
        <v>427</v>
      </c>
      <c r="C103" s="252" t="s">
        <v>194</v>
      </c>
      <c r="D103" s="252" t="s">
        <v>145</v>
      </c>
      <c r="E103" s="252" t="s">
        <v>833</v>
      </c>
      <c r="F103" s="252" t="s">
        <v>430</v>
      </c>
      <c r="G103" s="253">
        <v>50</v>
      </c>
    </row>
    <row r="104" spans="1:7" ht="28.5" customHeight="1">
      <c r="A104" s="259"/>
      <c r="B104" s="250" t="s">
        <v>405</v>
      </c>
      <c r="C104" s="248" t="s">
        <v>194</v>
      </c>
      <c r="D104" s="248" t="s">
        <v>288</v>
      </c>
      <c r="E104" s="248"/>
      <c r="F104" s="248"/>
      <c r="G104" s="249">
        <f>G105+G109</f>
        <v>510</v>
      </c>
    </row>
    <row r="105" spans="1:7" ht="42" customHeight="1">
      <c r="A105" s="259"/>
      <c r="B105" s="251" t="s">
        <v>870</v>
      </c>
      <c r="C105" s="252" t="s">
        <v>194</v>
      </c>
      <c r="D105" s="252" t="s">
        <v>288</v>
      </c>
      <c r="E105" s="264" t="s">
        <v>537</v>
      </c>
      <c r="F105" s="252"/>
      <c r="G105" s="253">
        <f>G107</f>
        <v>100</v>
      </c>
    </row>
    <row r="106" spans="1:7" ht="32.25" customHeight="1">
      <c r="A106" s="259"/>
      <c r="B106" s="251" t="s">
        <v>604</v>
      </c>
      <c r="C106" s="252" t="s">
        <v>194</v>
      </c>
      <c r="D106" s="252" t="s">
        <v>288</v>
      </c>
      <c r="E106" s="264" t="s">
        <v>651</v>
      </c>
      <c r="F106" s="252"/>
      <c r="G106" s="253">
        <f>G107</f>
        <v>100</v>
      </c>
    </row>
    <row r="107" spans="1:7" ht="44.25" customHeight="1">
      <c r="A107" s="259"/>
      <c r="B107" s="251" t="s">
        <v>581</v>
      </c>
      <c r="C107" s="252" t="s">
        <v>194</v>
      </c>
      <c r="D107" s="252" t="s">
        <v>288</v>
      </c>
      <c r="E107" s="264" t="s">
        <v>538</v>
      </c>
      <c r="F107" s="252"/>
      <c r="G107" s="253">
        <f>G108</f>
        <v>100</v>
      </c>
    </row>
    <row r="108" spans="1:7" ht="25.5" customHeight="1">
      <c r="A108" s="259"/>
      <c r="B108" s="254" t="s">
        <v>427</v>
      </c>
      <c r="C108" s="252" t="s">
        <v>194</v>
      </c>
      <c r="D108" s="252" t="s">
        <v>288</v>
      </c>
      <c r="E108" s="264" t="s">
        <v>538</v>
      </c>
      <c r="F108" s="252" t="s">
        <v>430</v>
      </c>
      <c r="G108" s="253">
        <v>100</v>
      </c>
    </row>
    <row r="109" spans="1:7" ht="42.75" customHeight="1">
      <c r="A109" s="259"/>
      <c r="B109" s="251" t="s">
        <v>871</v>
      </c>
      <c r="C109" s="252" t="s">
        <v>194</v>
      </c>
      <c r="D109" s="252" t="s">
        <v>288</v>
      </c>
      <c r="E109" s="264" t="s">
        <v>539</v>
      </c>
      <c r="F109" s="252"/>
      <c r="G109" s="253">
        <f>G111</f>
        <v>410</v>
      </c>
    </row>
    <row r="110" spans="1:7" ht="30" customHeight="1">
      <c r="A110" s="259"/>
      <c r="B110" s="251" t="s">
        <v>605</v>
      </c>
      <c r="C110" s="252" t="s">
        <v>194</v>
      </c>
      <c r="D110" s="252" t="s">
        <v>288</v>
      </c>
      <c r="E110" s="264" t="s">
        <v>652</v>
      </c>
      <c r="F110" s="252"/>
      <c r="G110" s="253">
        <f>G111</f>
        <v>410</v>
      </c>
    </row>
    <row r="111" spans="1:7" ht="41.25" customHeight="1">
      <c r="A111" s="259"/>
      <c r="B111" s="251" t="s">
        <v>581</v>
      </c>
      <c r="C111" s="252" t="s">
        <v>194</v>
      </c>
      <c r="D111" s="252" t="s">
        <v>288</v>
      </c>
      <c r="E111" s="264" t="s">
        <v>540</v>
      </c>
      <c r="F111" s="252"/>
      <c r="G111" s="253">
        <f>G112</f>
        <v>410</v>
      </c>
    </row>
    <row r="112" spans="1:7" ht="27" customHeight="1">
      <c r="A112" s="259"/>
      <c r="B112" s="254" t="s">
        <v>427</v>
      </c>
      <c r="C112" s="252" t="s">
        <v>194</v>
      </c>
      <c r="D112" s="252" t="s">
        <v>288</v>
      </c>
      <c r="E112" s="264" t="s">
        <v>541</v>
      </c>
      <c r="F112" s="252" t="s">
        <v>430</v>
      </c>
      <c r="G112" s="253">
        <v>410</v>
      </c>
    </row>
    <row r="113" spans="1:7" ht="16.5" customHeight="1">
      <c r="A113" s="246"/>
      <c r="B113" s="255" t="s">
        <v>354</v>
      </c>
      <c r="C113" s="248" t="s">
        <v>194</v>
      </c>
      <c r="D113" s="248" t="s">
        <v>355</v>
      </c>
      <c r="E113" s="248"/>
      <c r="F113" s="248"/>
      <c r="G113" s="249">
        <f>G114</f>
        <v>100030.87577</v>
      </c>
    </row>
    <row r="114" spans="1:7" ht="30" customHeight="1">
      <c r="A114" s="246"/>
      <c r="B114" s="256" t="s">
        <v>903</v>
      </c>
      <c r="C114" s="252" t="s">
        <v>194</v>
      </c>
      <c r="D114" s="252" t="s">
        <v>355</v>
      </c>
      <c r="E114" s="252" t="s">
        <v>499</v>
      </c>
      <c r="F114" s="252"/>
      <c r="G114" s="253">
        <f>G115</f>
        <v>100030.87577</v>
      </c>
    </row>
    <row r="115" spans="1:7" ht="17.25" customHeight="1">
      <c r="A115" s="246"/>
      <c r="B115" s="256" t="s">
        <v>568</v>
      </c>
      <c r="C115" s="252" t="s">
        <v>194</v>
      </c>
      <c r="D115" s="252" t="s">
        <v>268</v>
      </c>
      <c r="E115" s="252" t="s">
        <v>499</v>
      </c>
      <c r="F115" s="252"/>
      <c r="G115" s="253">
        <f>G116+G121</f>
        <v>100030.87577</v>
      </c>
    </row>
    <row r="116" spans="1:7" ht="21" customHeight="1">
      <c r="A116" s="246"/>
      <c r="B116" s="251" t="s">
        <v>569</v>
      </c>
      <c r="C116" s="252" t="s">
        <v>194</v>
      </c>
      <c r="D116" s="252" t="s">
        <v>355</v>
      </c>
      <c r="E116" s="252" t="s">
        <v>500</v>
      </c>
      <c r="F116" s="252"/>
      <c r="G116" s="253">
        <f>G117</f>
        <v>68666.87577</v>
      </c>
    </row>
    <row r="117" spans="1:7" ht="54.75" customHeight="1">
      <c r="A117" s="246"/>
      <c r="B117" s="251" t="s">
        <v>570</v>
      </c>
      <c r="C117" s="252" t="s">
        <v>194</v>
      </c>
      <c r="D117" s="252" t="s">
        <v>355</v>
      </c>
      <c r="E117" s="252" t="s">
        <v>501</v>
      </c>
      <c r="F117" s="252"/>
      <c r="G117" s="253">
        <f>G118+G119+G120</f>
        <v>68666.87577</v>
      </c>
    </row>
    <row r="118" spans="1:7" ht="54" customHeight="1">
      <c r="A118" s="246"/>
      <c r="B118" s="254" t="s">
        <v>426</v>
      </c>
      <c r="C118" s="252" t="s">
        <v>194</v>
      </c>
      <c r="D118" s="252" t="s">
        <v>355</v>
      </c>
      <c r="E118" s="252" t="s">
        <v>501</v>
      </c>
      <c r="F118" s="252" t="s">
        <v>429</v>
      </c>
      <c r="G118" s="253">
        <v>38981.32463</v>
      </c>
    </row>
    <row r="119" spans="1:7" ht="27" customHeight="1">
      <c r="A119" s="246"/>
      <c r="B119" s="254" t="s">
        <v>427</v>
      </c>
      <c r="C119" s="252" t="s">
        <v>194</v>
      </c>
      <c r="D119" s="252" t="s">
        <v>355</v>
      </c>
      <c r="E119" s="252" t="s">
        <v>501</v>
      </c>
      <c r="F119" s="252" t="s">
        <v>430</v>
      </c>
      <c r="G119" s="253">
        <f>29686.01314-1000</f>
        <v>28686.01314</v>
      </c>
    </row>
    <row r="120" spans="1:7" ht="18" customHeight="1">
      <c r="A120" s="246"/>
      <c r="B120" s="254" t="s">
        <v>428</v>
      </c>
      <c r="C120" s="252" t="s">
        <v>194</v>
      </c>
      <c r="D120" s="252" t="s">
        <v>355</v>
      </c>
      <c r="E120" s="252" t="s">
        <v>501</v>
      </c>
      <c r="F120" s="252" t="s">
        <v>431</v>
      </c>
      <c r="G120" s="253">
        <v>999.538</v>
      </c>
    </row>
    <row r="121" spans="1:7" ht="67.5" customHeight="1">
      <c r="A121" s="246"/>
      <c r="B121" s="251" t="s">
        <v>571</v>
      </c>
      <c r="C121" s="252" t="s">
        <v>194</v>
      </c>
      <c r="D121" s="252" t="s">
        <v>355</v>
      </c>
      <c r="E121" s="252" t="s">
        <v>502</v>
      </c>
      <c r="F121" s="252"/>
      <c r="G121" s="253">
        <f>G122+G123</f>
        <v>31364</v>
      </c>
    </row>
    <row r="122" spans="1:7" ht="54.75" customHeight="1">
      <c r="A122" s="246"/>
      <c r="B122" s="251" t="s">
        <v>426</v>
      </c>
      <c r="C122" s="252" t="s">
        <v>194</v>
      </c>
      <c r="D122" s="252" t="s">
        <v>355</v>
      </c>
      <c r="E122" s="252" t="s">
        <v>502</v>
      </c>
      <c r="F122" s="252" t="s">
        <v>429</v>
      </c>
      <c r="G122" s="253">
        <v>30068.417</v>
      </c>
    </row>
    <row r="123" spans="1:7" ht="27.75" customHeight="1">
      <c r="A123" s="246"/>
      <c r="B123" s="251" t="s">
        <v>427</v>
      </c>
      <c r="C123" s="252" t="s">
        <v>194</v>
      </c>
      <c r="D123" s="252" t="s">
        <v>355</v>
      </c>
      <c r="E123" s="252" t="s">
        <v>502</v>
      </c>
      <c r="F123" s="252" t="s">
        <v>430</v>
      </c>
      <c r="G123" s="253">
        <v>1295.583</v>
      </c>
    </row>
    <row r="124" spans="1:7" ht="18.75" customHeight="1">
      <c r="A124" s="246"/>
      <c r="B124" s="247" t="s">
        <v>350</v>
      </c>
      <c r="C124" s="248" t="s">
        <v>194</v>
      </c>
      <c r="D124" s="248" t="s">
        <v>351</v>
      </c>
      <c r="E124" s="248"/>
      <c r="F124" s="248"/>
      <c r="G124" s="249">
        <f>G125</f>
        <v>125039.3565</v>
      </c>
    </row>
    <row r="125" spans="1:7" ht="27.75" customHeight="1">
      <c r="A125" s="246"/>
      <c r="B125" s="256" t="s">
        <v>908</v>
      </c>
      <c r="C125" s="252" t="s">
        <v>194</v>
      </c>
      <c r="D125" s="252" t="s">
        <v>351</v>
      </c>
      <c r="E125" s="252" t="s">
        <v>499</v>
      </c>
      <c r="F125" s="252"/>
      <c r="G125" s="253">
        <f>G126</f>
        <v>125039.3565</v>
      </c>
    </row>
    <row r="126" spans="1:7" ht="18.75" customHeight="1">
      <c r="A126" s="246"/>
      <c r="B126" s="256" t="s">
        <v>572</v>
      </c>
      <c r="C126" s="252" t="s">
        <v>194</v>
      </c>
      <c r="D126" s="252" t="s">
        <v>351</v>
      </c>
      <c r="E126" s="252" t="s">
        <v>499</v>
      </c>
      <c r="F126" s="252"/>
      <c r="G126" s="253">
        <f>G128+G132+G135+G138</f>
        <v>125039.3565</v>
      </c>
    </row>
    <row r="127" spans="1:7" ht="16.5" customHeight="1">
      <c r="A127" s="246"/>
      <c r="B127" s="251" t="s">
        <v>573</v>
      </c>
      <c r="C127" s="252" t="s">
        <v>194</v>
      </c>
      <c r="D127" s="252" t="s">
        <v>351</v>
      </c>
      <c r="E127" s="252" t="s">
        <v>503</v>
      </c>
      <c r="F127" s="252"/>
      <c r="G127" s="253">
        <f>G128</f>
        <v>20424.3565</v>
      </c>
    </row>
    <row r="128" spans="1:7" ht="54" customHeight="1">
      <c r="A128" s="246"/>
      <c r="B128" s="251" t="s">
        <v>570</v>
      </c>
      <c r="C128" s="252" t="s">
        <v>194</v>
      </c>
      <c r="D128" s="252" t="s">
        <v>351</v>
      </c>
      <c r="E128" s="252" t="s">
        <v>504</v>
      </c>
      <c r="F128" s="252"/>
      <c r="G128" s="253">
        <f>G129+G130+G131</f>
        <v>20424.3565</v>
      </c>
    </row>
    <row r="129" spans="1:7" ht="54" customHeight="1">
      <c r="A129" s="246"/>
      <c r="B129" s="254" t="s">
        <v>426</v>
      </c>
      <c r="C129" s="252" t="s">
        <v>194</v>
      </c>
      <c r="D129" s="252" t="s">
        <v>351</v>
      </c>
      <c r="E129" s="252" t="s">
        <v>504</v>
      </c>
      <c r="F129" s="252" t="s">
        <v>429</v>
      </c>
      <c r="G129" s="253">
        <v>3500</v>
      </c>
    </row>
    <row r="130" spans="1:7" ht="27" customHeight="1">
      <c r="A130" s="246"/>
      <c r="B130" s="254" t="s">
        <v>427</v>
      </c>
      <c r="C130" s="252" t="s">
        <v>194</v>
      </c>
      <c r="D130" s="252" t="s">
        <v>351</v>
      </c>
      <c r="E130" s="252" t="s">
        <v>504</v>
      </c>
      <c r="F130" s="252" t="s">
        <v>430</v>
      </c>
      <c r="G130" s="253">
        <v>15777.9205</v>
      </c>
    </row>
    <row r="131" spans="1:7" ht="18.75" customHeight="1">
      <c r="A131" s="246"/>
      <c r="B131" s="254" t="s">
        <v>428</v>
      </c>
      <c r="C131" s="252" t="s">
        <v>194</v>
      </c>
      <c r="D131" s="252" t="s">
        <v>351</v>
      </c>
      <c r="E131" s="252" t="s">
        <v>504</v>
      </c>
      <c r="F131" s="252" t="s">
        <v>431</v>
      </c>
      <c r="G131" s="253">
        <v>1146.436</v>
      </c>
    </row>
    <row r="132" spans="1:7" ht="94.5" customHeight="1">
      <c r="A132" s="246"/>
      <c r="B132" s="267" t="s">
        <v>574</v>
      </c>
      <c r="C132" s="252" t="s">
        <v>194</v>
      </c>
      <c r="D132" s="252" t="s">
        <v>351</v>
      </c>
      <c r="E132" s="252" t="s">
        <v>505</v>
      </c>
      <c r="F132" s="252"/>
      <c r="G132" s="253">
        <f>G133+G134</f>
        <v>95153</v>
      </c>
    </row>
    <row r="133" spans="1:7" ht="51" customHeight="1">
      <c r="A133" s="246"/>
      <c r="B133" s="254" t="s">
        <v>426</v>
      </c>
      <c r="C133" s="252" t="s">
        <v>194</v>
      </c>
      <c r="D133" s="252" t="s">
        <v>351</v>
      </c>
      <c r="E133" s="252" t="s">
        <v>505</v>
      </c>
      <c r="F133" s="252" t="s">
        <v>429</v>
      </c>
      <c r="G133" s="253">
        <v>93036.289</v>
      </c>
    </row>
    <row r="134" spans="1:7" ht="27" customHeight="1">
      <c r="A134" s="246"/>
      <c r="B134" s="254" t="s">
        <v>427</v>
      </c>
      <c r="C134" s="252" t="s">
        <v>194</v>
      </c>
      <c r="D134" s="252" t="s">
        <v>351</v>
      </c>
      <c r="E134" s="252" t="s">
        <v>505</v>
      </c>
      <c r="F134" s="252" t="s">
        <v>430</v>
      </c>
      <c r="G134" s="253">
        <v>2116.711</v>
      </c>
    </row>
    <row r="135" spans="1:7" ht="57" customHeight="1">
      <c r="A135" s="246"/>
      <c r="B135" s="267" t="s">
        <v>575</v>
      </c>
      <c r="C135" s="252" t="s">
        <v>194</v>
      </c>
      <c r="D135" s="252" t="s">
        <v>351</v>
      </c>
      <c r="E135" s="252" t="s">
        <v>506</v>
      </c>
      <c r="F135" s="257"/>
      <c r="G135" s="253">
        <f>G136+G137</f>
        <v>8685</v>
      </c>
    </row>
    <row r="136" spans="1:7" ht="26.25" customHeight="1">
      <c r="A136" s="246"/>
      <c r="B136" s="254" t="s">
        <v>427</v>
      </c>
      <c r="C136" s="252" t="s">
        <v>194</v>
      </c>
      <c r="D136" s="252" t="s">
        <v>351</v>
      </c>
      <c r="E136" s="252" t="s">
        <v>506</v>
      </c>
      <c r="F136" s="252" t="s">
        <v>430</v>
      </c>
      <c r="G136" s="253">
        <v>7800</v>
      </c>
    </row>
    <row r="137" spans="1:7" ht="18.75" customHeight="1">
      <c r="A137" s="246"/>
      <c r="B137" s="251" t="s">
        <v>147</v>
      </c>
      <c r="C137" s="252" t="s">
        <v>194</v>
      </c>
      <c r="D137" s="252" t="s">
        <v>351</v>
      </c>
      <c r="E137" s="252" t="s">
        <v>506</v>
      </c>
      <c r="F137" s="252" t="s">
        <v>148</v>
      </c>
      <c r="G137" s="253">
        <v>885</v>
      </c>
    </row>
    <row r="138" spans="1:7" ht="58.5" customHeight="1">
      <c r="A138" s="246"/>
      <c r="B138" s="251" t="s">
        <v>576</v>
      </c>
      <c r="C138" s="252" t="s">
        <v>194</v>
      </c>
      <c r="D138" s="252" t="s">
        <v>351</v>
      </c>
      <c r="E138" s="252" t="s">
        <v>507</v>
      </c>
      <c r="F138" s="252"/>
      <c r="G138" s="253">
        <f>G139</f>
        <v>777</v>
      </c>
    </row>
    <row r="139" spans="1:7" ht="54.75" customHeight="1">
      <c r="A139" s="246"/>
      <c r="B139" s="254" t="s">
        <v>426</v>
      </c>
      <c r="C139" s="252" t="s">
        <v>194</v>
      </c>
      <c r="D139" s="252" t="s">
        <v>351</v>
      </c>
      <c r="E139" s="252" t="s">
        <v>507</v>
      </c>
      <c r="F139" s="252" t="s">
        <v>429</v>
      </c>
      <c r="G139" s="253">
        <v>777</v>
      </c>
    </row>
    <row r="140" spans="1:7" ht="18" customHeight="1">
      <c r="A140" s="246"/>
      <c r="B140" s="250" t="s">
        <v>834</v>
      </c>
      <c r="C140" s="248" t="s">
        <v>194</v>
      </c>
      <c r="D140" s="248" t="s">
        <v>835</v>
      </c>
      <c r="E140" s="257"/>
      <c r="F140" s="257"/>
      <c r="G140" s="249">
        <f>G141</f>
        <v>1244</v>
      </c>
    </row>
    <row r="141" spans="1:7" ht="94.5" customHeight="1">
      <c r="A141" s="246"/>
      <c r="B141" s="267" t="s">
        <v>574</v>
      </c>
      <c r="C141" s="252" t="s">
        <v>194</v>
      </c>
      <c r="D141" s="252" t="s">
        <v>835</v>
      </c>
      <c r="E141" s="252" t="s">
        <v>505</v>
      </c>
      <c r="F141" s="252"/>
      <c r="G141" s="253">
        <f>G142</f>
        <v>1244</v>
      </c>
    </row>
    <row r="142" spans="1:7" ht="51" customHeight="1">
      <c r="A142" s="246"/>
      <c r="B142" s="254" t="s">
        <v>426</v>
      </c>
      <c r="C142" s="252" t="s">
        <v>194</v>
      </c>
      <c r="D142" s="252" t="s">
        <v>835</v>
      </c>
      <c r="E142" s="252" t="s">
        <v>505</v>
      </c>
      <c r="F142" s="252" t="s">
        <v>429</v>
      </c>
      <c r="G142" s="253">
        <v>1244</v>
      </c>
    </row>
    <row r="143" spans="1:7" ht="18" customHeight="1">
      <c r="A143" s="246"/>
      <c r="B143" s="250" t="s">
        <v>318</v>
      </c>
      <c r="C143" s="248" t="s">
        <v>194</v>
      </c>
      <c r="D143" s="248" t="s">
        <v>352</v>
      </c>
      <c r="E143" s="257"/>
      <c r="F143" s="257"/>
      <c r="G143" s="249">
        <f>G145</f>
        <v>600</v>
      </c>
    </row>
    <row r="144" spans="1:7" ht="29.25" customHeight="1">
      <c r="A144" s="246"/>
      <c r="B144" s="254" t="s">
        <v>909</v>
      </c>
      <c r="C144" s="252" t="s">
        <v>194</v>
      </c>
      <c r="D144" s="252" t="s">
        <v>352</v>
      </c>
      <c r="E144" s="252" t="s">
        <v>499</v>
      </c>
      <c r="F144" s="248"/>
      <c r="G144" s="253">
        <f>G145</f>
        <v>600</v>
      </c>
    </row>
    <row r="145" spans="1:7" ht="30" customHeight="1">
      <c r="A145" s="246"/>
      <c r="B145" s="254" t="s">
        <v>577</v>
      </c>
      <c r="C145" s="252" t="s">
        <v>194</v>
      </c>
      <c r="D145" s="252" t="s">
        <v>352</v>
      </c>
      <c r="E145" s="252" t="s">
        <v>499</v>
      </c>
      <c r="F145" s="252"/>
      <c r="G145" s="253">
        <f>G147</f>
        <v>600</v>
      </c>
    </row>
    <row r="146" spans="1:7" ht="30" customHeight="1">
      <c r="A146" s="246"/>
      <c r="B146" s="254" t="s">
        <v>578</v>
      </c>
      <c r="C146" s="252" t="s">
        <v>194</v>
      </c>
      <c r="D146" s="252" t="s">
        <v>352</v>
      </c>
      <c r="E146" s="252" t="s">
        <v>674</v>
      </c>
      <c r="F146" s="252"/>
      <c r="G146" s="253">
        <f>G148</f>
        <v>600</v>
      </c>
    </row>
    <row r="147" spans="1:7" ht="43.5" customHeight="1">
      <c r="A147" s="246"/>
      <c r="B147" s="254" t="s">
        <v>579</v>
      </c>
      <c r="C147" s="252" t="s">
        <v>194</v>
      </c>
      <c r="D147" s="252" t="s">
        <v>352</v>
      </c>
      <c r="E147" s="252" t="s">
        <v>508</v>
      </c>
      <c r="F147" s="252"/>
      <c r="G147" s="253">
        <f>G148</f>
        <v>600</v>
      </c>
    </row>
    <row r="148" spans="1:7" ht="27.75" customHeight="1">
      <c r="A148" s="246"/>
      <c r="B148" s="254" t="s">
        <v>427</v>
      </c>
      <c r="C148" s="252" t="s">
        <v>194</v>
      </c>
      <c r="D148" s="252" t="s">
        <v>352</v>
      </c>
      <c r="E148" s="252" t="s">
        <v>508</v>
      </c>
      <c r="F148" s="252" t="s">
        <v>430</v>
      </c>
      <c r="G148" s="253">
        <f>500+100</f>
        <v>600</v>
      </c>
    </row>
    <row r="149" spans="1:7" ht="20.25" customHeight="1">
      <c r="A149" s="246"/>
      <c r="B149" s="250" t="s">
        <v>91</v>
      </c>
      <c r="C149" s="248" t="s">
        <v>194</v>
      </c>
      <c r="D149" s="248" t="s">
        <v>92</v>
      </c>
      <c r="E149" s="248"/>
      <c r="F149" s="248"/>
      <c r="G149" s="249">
        <f>G150</f>
        <v>2237</v>
      </c>
    </row>
    <row r="150" spans="1:7" ht="29.25" customHeight="1">
      <c r="A150" s="246"/>
      <c r="B150" s="254" t="s">
        <v>910</v>
      </c>
      <c r="C150" s="252" t="s">
        <v>194</v>
      </c>
      <c r="D150" s="252" t="s">
        <v>92</v>
      </c>
      <c r="E150" s="252" t="s">
        <v>499</v>
      </c>
      <c r="F150" s="252"/>
      <c r="G150" s="253">
        <f>G151+G158</f>
        <v>2237</v>
      </c>
    </row>
    <row r="151" spans="1:7" ht="15.75" customHeight="1">
      <c r="A151" s="246"/>
      <c r="B151" s="254" t="s">
        <v>572</v>
      </c>
      <c r="C151" s="252" t="s">
        <v>194</v>
      </c>
      <c r="D151" s="252" t="s">
        <v>92</v>
      </c>
      <c r="E151" s="252" t="s">
        <v>499</v>
      </c>
      <c r="F151" s="252"/>
      <c r="G151" s="253">
        <f>G152</f>
        <v>1672.5</v>
      </c>
    </row>
    <row r="152" spans="1:7" ht="18" customHeight="1">
      <c r="A152" s="246"/>
      <c r="B152" s="254" t="s">
        <v>580</v>
      </c>
      <c r="C152" s="252" t="s">
        <v>194</v>
      </c>
      <c r="D152" s="252" t="s">
        <v>92</v>
      </c>
      <c r="E152" s="252" t="s">
        <v>503</v>
      </c>
      <c r="F152" s="252"/>
      <c r="G152" s="253">
        <f>G153+G155</f>
        <v>1672.5</v>
      </c>
    </row>
    <row r="153" spans="1:7" ht="43.5" customHeight="1">
      <c r="A153" s="246"/>
      <c r="B153" s="254" t="s">
        <v>581</v>
      </c>
      <c r="C153" s="252" t="s">
        <v>194</v>
      </c>
      <c r="D153" s="252" t="s">
        <v>92</v>
      </c>
      <c r="E153" s="252" t="s">
        <v>509</v>
      </c>
      <c r="F153" s="252"/>
      <c r="G153" s="253">
        <f>G154</f>
        <v>181</v>
      </c>
    </row>
    <row r="154" spans="1:7" ht="27.75" customHeight="1">
      <c r="A154" s="246"/>
      <c r="B154" s="254" t="s">
        <v>427</v>
      </c>
      <c r="C154" s="252" t="s">
        <v>194</v>
      </c>
      <c r="D154" s="252" t="s">
        <v>92</v>
      </c>
      <c r="E154" s="252" t="s">
        <v>509</v>
      </c>
      <c r="F154" s="252" t="s">
        <v>430</v>
      </c>
      <c r="G154" s="253">
        <v>181</v>
      </c>
    </row>
    <row r="155" spans="1:7" ht="43.5" customHeight="1">
      <c r="A155" s="246"/>
      <c r="B155" s="254" t="s">
        <v>581</v>
      </c>
      <c r="C155" s="252" t="s">
        <v>194</v>
      </c>
      <c r="D155" s="252" t="s">
        <v>92</v>
      </c>
      <c r="E155" s="252" t="s">
        <v>543</v>
      </c>
      <c r="F155" s="252"/>
      <c r="G155" s="253">
        <f>G156+G157</f>
        <v>1491.5</v>
      </c>
    </row>
    <row r="156" spans="1:7" ht="27.75" customHeight="1">
      <c r="A156" s="246"/>
      <c r="B156" s="254" t="s">
        <v>427</v>
      </c>
      <c r="C156" s="252" t="s">
        <v>194</v>
      </c>
      <c r="D156" s="252" t="s">
        <v>92</v>
      </c>
      <c r="E156" s="252" t="s">
        <v>543</v>
      </c>
      <c r="F156" s="252" t="s">
        <v>430</v>
      </c>
      <c r="G156" s="253">
        <v>695</v>
      </c>
    </row>
    <row r="157" spans="1:7" ht="27.75" customHeight="1">
      <c r="A157" s="246"/>
      <c r="B157" s="254" t="s">
        <v>100</v>
      </c>
      <c r="C157" s="252" t="s">
        <v>194</v>
      </c>
      <c r="D157" s="252" t="s">
        <v>92</v>
      </c>
      <c r="E157" s="252" t="s">
        <v>543</v>
      </c>
      <c r="F157" s="252" t="s">
        <v>146</v>
      </c>
      <c r="G157" s="253">
        <v>796.5</v>
      </c>
    </row>
    <row r="158" spans="1:7" ht="30.75" customHeight="1">
      <c r="A158" s="246"/>
      <c r="B158" s="254" t="s">
        <v>582</v>
      </c>
      <c r="C158" s="252" t="s">
        <v>194</v>
      </c>
      <c r="D158" s="252" t="s">
        <v>92</v>
      </c>
      <c r="E158" s="252" t="s">
        <v>499</v>
      </c>
      <c r="F158" s="252"/>
      <c r="G158" s="253">
        <f>G159</f>
        <v>564.5</v>
      </c>
    </row>
    <row r="159" spans="1:7" ht="31.5" customHeight="1">
      <c r="A159" s="246"/>
      <c r="B159" s="254" t="s">
        <v>583</v>
      </c>
      <c r="C159" s="252" t="s">
        <v>194</v>
      </c>
      <c r="D159" s="252" t="s">
        <v>92</v>
      </c>
      <c r="E159" s="252" t="s">
        <v>510</v>
      </c>
      <c r="F159" s="252"/>
      <c r="G159" s="253">
        <f>G160+G162</f>
        <v>564.5</v>
      </c>
    </row>
    <row r="160" spans="1:7" ht="45" customHeight="1">
      <c r="A160" s="259"/>
      <c r="B160" s="254" t="s">
        <v>579</v>
      </c>
      <c r="C160" s="252" t="s">
        <v>194</v>
      </c>
      <c r="D160" s="252" t="s">
        <v>92</v>
      </c>
      <c r="E160" s="252" t="s">
        <v>544</v>
      </c>
      <c r="F160" s="252"/>
      <c r="G160" s="253">
        <f>G161</f>
        <v>474.5</v>
      </c>
    </row>
    <row r="161" spans="1:7" ht="28.5" customHeight="1">
      <c r="A161" s="259"/>
      <c r="B161" s="254" t="s">
        <v>427</v>
      </c>
      <c r="C161" s="252" t="s">
        <v>194</v>
      </c>
      <c r="D161" s="252" t="s">
        <v>92</v>
      </c>
      <c r="E161" s="252" t="s">
        <v>544</v>
      </c>
      <c r="F161" s="252" t="s">
        <v>430</v>
      </c>
      <c r="G161" s="253">
        <v>474.5</v>
      </c>
    </row>
    <row r="162" spans="1:7" ht="44.25" customHeight="1">
      <c r="A162" s="246"/>
      <c r="B162" s="254" t="s">
        <v>579</v>
      </c>
      <c r="C162" s="252" t="s">
        <v>194</v>
      </c>
      <c r="D162" s="252" t="s">
        <v>92</v>
      </c>
      <c r="E162" s="252" t="s">
        <v>511</v>
      </c>
      <c r="F162" s="252"/>
      <c r="G162" s="253">
        <f>G163</f>
        <v>90</v>
      </c>
    </row>
    <row r="163" spans="1:7" ht="25.5">
      <c r="A163" s="246"/>
      <c r="B163" s="254" t="s">
        <v>427</v>
      </c>
      <c r="C163" s="252" t="s">
        <v>194</v>
      </c>
      <c r="D163" s="252" t="s">
        <v>92</v>
      </c>
      <c r="E163" s="252" t="s">
        <v>511</v>
      </c>
      <c r="F163" s="252" t="s">
        <v>430</v>
      </c>
      <c r="G163" s="253">
        <v>90</v>
      </c>
    </row>
    <row r="164" spans="1:7" ht="15" customHeight="1">
      <c r="A164" s="246"/>
      <c r="B164" s="250" t="s">
        <v>93</v>
      </c>
      <c r="C164" s="248" t="s">
        <v>194</v>
      </c>
      <c r="D164" s="248" t="s">
        <v>94</v>
      </c>
      <c r="E164" s="248"/>
      <c r="F164" s="248"/>
      <c r="G164" s="249">
        <f>G165</f>
        <v>1400</v>
      </c>
    </row>
    <row r="165" spans="1:7" ht="28.5" customHeight="1">
      <c r="A165" s="246"/>
      <c r="B165" s="256" t="s">
        <v>630</v>
      </c>
      <c r="C165" s="252" t="s">
        <v>194</v>
      </c>
      <c r="D165" s="252" t="s">
        <v>94</v>
      </c>
      <c r="E165" s="252" t="s">
        <v>545</v>
      </c>
      <c r="F165" s="252"/>
      <c r="G165" s="253">
        <f>G166</f>
        <v>1400</v>
      </c>
    </row>
    <row r="166" spans="1:7" ht="31.5" customHeight="1">
      <c r="A166" s="246"/>
      <c r="B166" s="256" t="s">
        <v>610</v>
      </c>
      <c r="C166" s="252" t="s">
        <v>194</v>
      </c>
      <c r="D166" s="252" t="s">
        <v>94</v>
      </c>
      <c r="E166" s="252" t="s">
        <v>546</v>
      </c>
      <c r="F166" s="252"/>
      <c r="G166" s="253">
        <f>G168</f>
        <v>1400</v>
      </c>
    </row>
    <row r="167" spans="1:7" ht="30" customHeight="1">
      <c r="A167" s="246"/>
      <c r="B167" s="256" t="s">
        <v>611</v>
      </c>
      <c r="C167" s="252" t="s">
        <v>194</v>
      </c>
      <c r="D167" s="252" t="s">
        <v>94</v>
      </c>
      <c r="E167" s="252" t="s">
        <v>695</v>
      </c>
      <c r="F167" s="252"/>
      <c r="G167" s="253">
        <f>G168</f>
        <v>1400</v>
      </c>
    </row>
    <row r="168" spans="1:7" ht="44.25" customHeight="1">
      <c r="A168" s="246"/>
      <c r="B168" s="256" t="s">
        <v>579</v>
      </c>
      <c r="C168" s="252" t="s">
        <v>194</v>
      </c>
      <c r="D168" s="252" t="s">
        <v>94</v>
      </c>
      <c r="E168" s="252" t="s">
        <v>547</v>
      </c>
      <c r="F168" s="252"/>
      <c r="G168" s="253">
        <f>G169</f>
        <v>1400</v>
      </c>
    </row>
    <row r="169" spans="1:7" ht="33" customHeight="1">
      <c r="A169" s="246"/>
      <c r="B169" s="251" t="s">
        <v>100</v>
      </c>
      <c r="C169" s="252" t="s">
        <v>194</v>
      </c>
      <c r="D169" s="252" t="s">
        <v>94</v>
      </c>
      <c r="E169" s="252" t="s">
        <v>547</v>
      </c>
      <c r="F169" s="252" t="s">
        <v>146</v>
      </c>
      <c r="G169" s="253">
        <v>1400</v>
      </c>
    </row>
    <row r="170" spans="1:7" ht="17.25" customHeight="1">
      <c r="A170" s="259"/>
      <c r="B170" s="255" t="s">
        <v>291</v>
      </c>
      <c r="C170" s="248" t="s">
        <v>194</v>
      </c>
      <c r="D170" s="248" t="s">
        <v>316</v>
      </c>
      <c r="E170" s="266"/>
      <c r="F170" s="266"/>
      <c r="G170" s="249">
        <f>G171</f>
        <v>9457.505</v>
      </c>
    </row>
    <row r="171" spans="1:7" ht="29.25" customHeight="1">
      <c r="A171" s="259"/>
      <c r="B171" s="256" t="s">
        <v>630</v>
      </c>
      <c r="C171" s="252" t="s">
        <v>194</v>
      </c>
      <c r="D171" s="252" t="s">
        <v>316</v>
      </c>
      <c r="E171" s="252" t="s">
        <v>545</v>
      </c>
      <c r="F171" s="257"/>
      <c r="G171" s="253">
        <f>G172</f>
        <v>9457.505</v>
      </c>
    </row>
    <row r="172" spans="1:7" ht="17.25" customHeight="1">
      <c r="A172" s="259"/>
      <c r="B172" s="256" t="s">
        <v>613</v>
      </c>
      <c r="C172" s="252" t="s">
        <v>194</v>
      </c>
      <c r="D172" s="252" t="s">
        <v>316</v>
      </c>
      <c r="E172" s="252" t="s">
        <v>629</v>
      </c>
      <c r="F172" s="252"/>
      <c r="G172" s="253">
        <f>G174</f>
        <v>9457.505</v>
      </c>
    </row>
    <row r="173" spans="1:7" ht="44.25" customHeight="1">
      <c r="A173" s="259"/>
      <c r="B173" s="256" t="s">
        <v>614</v>
      </c>
      <c r="C173" s="252" t="s">
        <v>194</v>
      </c>
      <c r="D173" s="252" t="s">
        <v>316</v>
      </c>
      <c r="E173" s="252" t="s">
        <v>696</v>
      </c>
      <c r="F173" s="252"/>
      <c r="G173" s="253">
        <f>G175</f>
        <v>9457.505</v>
      </c>
    </row>
    <row r="174" spans="1:7" ht="57" customHeight="1">
      <c r="A174" s="259"/>
      <c r="B174" s="256" t="s">
        <v>616</v>
      </c>
      <c r="C174" s="252" t="s">
        <v>194</v>
      </c>
      <c r="D174" s="252" t="s">
        <v>316</v>
      </c>
      <c r="E174" s="252" t="s">
        <v>548</v>
      </c>
      <c r="F174" s="252"/>
      <c r="G174" s="253">
        <f>G173</f>
        <v>9457.505</v>
      </c>
    </row>
    <row r="175" spans="1:7" ht="31.5" customHeight="1">
      <c r="A175" s="259"/>
      <c r="B175" s="251" t="s">
        <v>100</v>
      </c>
      <c r="C175" s="252" t="s">
        <v>194</v>
      </c>
      <c r="D175" s="252" t="s">
        <v>316</v>
      </c>
      <c r="E175" s="252" t="s">
        <v>548</v>
      </c>
      <c r="F175" s="252" t="s">
        <v>146</v>
      </c>
      <c r="G175" s="253">
        <f>9957.505-1500+1000</f>
        <v>9457.505</v>
      </c>
    </row>
    <row r="176" spans="1:7" ht="18" customHeight="1">
      <c r="A176" s="246"/>
      <c r="B176" s="247" t="s">
        <v>96</v>
      </c>
      <c r="C176" s="248" t="s">
        <v>194</v>
      </c>
      <c r="D176" s="248">
        <v>1001</v>
      </c>
      <c r="E176" s="248"/>
      <c r="F176" s="248"/>
      <c r="G176" s="249">
        <f>G177</f>
        <v>2738.011</v>
      </c>
    </row>
    <row r="177" spans="1:7" ht="29.25" customHeight="1">
      <c r="A177" s="246"/>
      <c r="B177" s="256" t="s">
        <v>631</v>
      </c>
      <c r="C177" s="252" t="s">
        <v>194</v>
      </c>
      <c r="D177" s="252">
        <v>1001</v>
      </c>
      <c r="E177" s="252" t="s">
        <v>512</v>
      </c>
      <c r="F177" s="252"/>
      <c r="G177" s="253">
        <f>G178</f>
        <v>2738.011</v>
      </c>
    </row>
    <row r="178" spans="1:7" ht="27.75" customHeight="1">
      <c r="A178" s="246"/>
      <c r="B178" s="256" t="s">
        <v>617</v>
      </c>
      <c r="C178" s="252" t="s">
        <v>194</v>
      </c>
      <c r="D178" s="252" t="s">
        <v>97</v>
      </c>
      <c r="E178" s="252" t="s">
        <v>549</v>
      </c>
      <c r="F178" s="252"/>
      <c r="G178" s="253">
        <f>G179</f>
        <v>2738.011</v>
      </c>
    </row>
    <row r="179" spans="1:7" ht="31.5" customHeight="1">
      <c r="A179" s="246"/>
      <c r="B179" s="256" t="s">
        <v>550</v>
      </c>
      <c r="C179" s="252" t="s">
        <v>194</v>
      </c>
      <c r="D179" s="252" t="s">
        <v>97</v>
      </c>
      <c r="E179" s="252" t="s">
        <v>551</v>
      </c>
      <c r="F179" s="252"/>
      <c r="G179" s="253">
        <f>G180</f>
        <v>2738.011</v>
      </c>
    </row>
    <row r="180" spans="1:7" ht="18.75" customHeight="1">
      <c r="A180" s="259"/>
      <c r="B180" s="251" t="s">
        <v>147</v>
      </c>
      <c r="C180" s="252" t="s">
        <v>194</v>
      </c>
      <c r="D180" s="252">
        <v>1001</v>
      </c>
      <c r="E180" s="252" t="s">
        <v>551</v>
      </c>
      <c r="F180" s="252" t="s">
        <v>148</v>
      </c>
      <c r="G180" s="253">
        <v>2738.011</v>
      </c>
    </row>
    <row r="181" spans="1:7" ht="17.25" customHeight="1">
      <c r="A181" s="246"/>
      <c r="B181" s="247" t="s">
        <v>412</v>
      </c>
      <c r="C181" s="248" t="s">
        <v>194</v>
      </c>
      <c r="D181" s="248">
        <v>1003</v>
      </c>
      <c r="E181" s="248"/>
      <c r="F181" s="248"/>
      <c r="G181" s="249">
        <f>G182</f>
        <v>9352</v>
      </c>
    </row>
    <row r="182" spans="1:7" ht="28.5" customHeight="1">
      <c r="A182" s="246"/>
      <c r="B182" s="256" t="s">
        <v>631</v>
      </c>
      <c r="C182" s="252" t="s">
        <v>194</v>
      </c>
      <c r="D182" s="252" t="s">
        <v>414</v>
      </c>
      <c r="E182" s="252" t="s">
        <v>512</v>
      </c>
      <c r="F182" s="252"/>
      <c r="G182" s="253">
        <f>G183</f>
        <v>9352</v>
      </c>
    </row>
    <row r="183" spans="1:7" ht="18.75" customHeight="1">
      <c r="A183" s="265"/>
      <c r="B183" s="256" t="s">
        <v>585</v>
      </c>
      <c r="C183" s="252" t="s">
        <v>194</v>
      </c>
      <c r="D183" s="252" t="s">
        <v>414</v>
      </c>
      <c r="E183" s="252" t="s">
        <v>549</v>
      </c>
      <c r="F183" s="252"/>
      <c r="G183" s="253">
        <f>G184</f>
        <v>9352</v>
      </c>
    </row>
    <row r="184" spans="1:7" ht="42.75" customHeight="1">
      <c r="A184" s="246"/>
      <c r="B184" s="251" t="s">
        <v>618</v>
      </c>
      <c r="C184" s="252" t="s">
        <v>194</v>
      </c>
      <c r="D184" s="252" t="s">
        <v>414</v>
      </c>
      <c r="E184" s="252" t="s">
        <v>552</v>
      </c>
      <c r="F184" s="252"/>
      <c r="G184" s="253">
        <f>G185+G186</f>
        <v>9352</v>
      </c>
    </row>
    <row r="185" spans="1:7" ht="28.5" customHeight="1">
      <c r="A185" s="246"/>
      <c r="B185" s="254" t="s">
        <v>427</v>
      </c>
      <c r="C185" s="252" t="s">
        <v>194</v>
      </c>
      <c r="D185" s="252" t="s">
        <v>414</v>
      </c>
      <c r="E185" s="252" t="s">
        <v>552</v>
      </c>
      <c r="F185" s="252" t="s">
        <v>430</v>
      </c>
      <c r="G185" s="253">
        <v>763</v>
      </c>
    </row>
    <row r="186" spans="1:7" ht="17.25" customHeight="1">
      <c r="A186" s="246"/>
      <c r="B186" s="251" t="s">
        <v>147</v>
      </c>
      <c r="C186" s="252" t="s">
        <v>194</v>
      </c>
      <c r="D186" s="252" t="s">
        <v>414</v>
      </c>
      <c r="E186" s="252" t="s">
        <v>552</v>
      </c>
      <c r="F186" s="252" t="s">
        <v>148</v>
      </c>
      <c r="G186" s="253">
        <v>8589</v>
      </c>
    </row>
    <row r="187" spans="1:7" ht="16.5" customHeight="1">
      <c r="A187" s="246"/>
      <c r="B187" s="255" t="s">
        <v>123</v>
      </c>
      <c r="C187" s="248" t="s">
        <v>194</v>
      </c>
      <c r="D187" s="248" t="s">
        <v>413</v>
      </c>
      <c r="E187" s="248"/>
      <c r="F187" s="248"/>
      <c r="G187" s="249">
        <f>G188</f>
        <v>23255.4</v>
      </c>
    </row>
    <row r="188" spans="1:7" ht="16.5" customHeight="1">
      <c r="A188" s="246"/>
      <c r="B188" s="256" t="s">
        <v>363</v>
      </c>
      <c r="C188" s="252" t="s">
        <v>194</v>
      </c>
      <c r="D188" s="252" t="s">
        <v>413</v>
      </c>
      <c r="E188" s="252" t="s">
        <v>512</v>
      </c>
      <c r="F188" s="248"/>
      <c r="G188" s="253">
        <f>G189</f>
        <v>23255.4</v>
      </c>
    </row>
    <row r="189" spans="1:7" ht="18.75" customHeight="1">
      <c r="A189" s="246"/>
      <c r="B189" s="256" t="s">
        <v>584</v>
      </c>
      <c r="C189" s="252" t="s">
        <v>194</v>
      </c>
      <c r="D189" s="252" t="s">
        <v>413</v>
      </c>
      <c r="E189" s="252" t="s">
        <v>553</v>
      </c>
      <c r="F189" s="248"/>
      <c r="G189" s="253">
        <f>G193+G190+G199+G195</f>
        <v>23255.4</v>
      </c>
    </row>
    <row r="190" spans="1:7" ht="69.75" customHeight="1">
      <c r="A190" s="246"/>
      <c r="B190" s="283" t="s">
        <v>620</v>
      </c>
      <c r="C190" s="252" t="s">
        <v>194</v>
      </c>
      <c r="D190" s="252" t="s">
        <v>413</v>
      </c>
      <c r="E190" s="252" t="s">
        <v>514</v>
      </c>
      <c r="F190" s="252"/>
      <c r="G190" s="253">
        <f>G191+G192</f>
        <v>3040</v>
      </c>
    </row>
    <row r="191" spans="1:7" ht="28.5" customHeight="1">
      <c r="A191" s="246"/>
      <c r="B191" s="254" t="s">
        <v>427</v>
      </c>
      <c r="C191" s="252" t="s">
        <v>194</v>
      </c>
      <c r="D191" s="252" t="s">
        <v>413</v>
      </c>
      <c r="E191" s="252" t="s">
        <v>514</v>
      </c>
      <c r="F191" s="252" t="s">
        <v>430</v>
      </c>
      <c r="G191" s="253">
        <v>60</v>
      </c>
    </row>
    <row r="192" spans="1:7" ht="18.75" customHeight="1">
      <c r="A192" s="259"/>
      <c r="B192" s="251" t="s">
        <v>147</v>
      </c>
      <c r="C192" s="252" t="s">
        <v>194</v>
      </c>
      <c r="D192" s="252" t="s">
        <v>413</v>
      </c>
      <c r="E192" s="252" t="s">
        <v>514</v>
      </c>
      <c r="F192" s="252" t="s">
        <v>148</v>
      </c>
      <c r="G192" s="253">
        <v>2980</v>
      </c>
    </row>
    <row r="193" spans="1:7" ht="194.25" customHeight="1">
      <c r="A193" s="268"/>
      <c r="B193" s="280" t="s">
        <v>619</v>
      </c>
      <c r="C193" s="281" t="s">
        <v>194</v>
      </c>
      <c r="D193" s="252" t="s">
        <v>413</v>
      </c>
      <c r="E193" s="252" t="s">
        <v>554</v>
      </c>
      <c r="F193" s="252"/>
      <c r="G193" s="253">
        <f>G194</f>
        <v>19730</v>
      </c>
    </row>
    <row r="194" spans="1:7" ht="15" customHeight="1">
      <c r="A194" s="259"/>
      <c r="B194" s="282" t="s">
        <v>147</v>
      </c>
      <c r="C194" s="252" t="s">
        <v>194</v>
      </c>
      <c r="D194" s="252" t="s">
        <v>413</v>
      </c>
      <c r="E194" s="252" t="s">
        <v>554</v>
      </c>
      <c r="F194" s="252" t="s">
        <v>148</v>
      </c>
      <c r="G194" s="253">
        <v>19730</v>
      </c>
    </row>
    <row r="195" spans="1:7" ht="30.75" customHeight="1">
      <c r="A195" s="259"/>
      <c r="B195" s="263" t="s">
        <v>785</v>
      </c>
      <c r="C195" s="252" t="s">
        <v>194</v>
      </c>
      <c r="D195" s="252" t="s">
        <v>413</v>
      </c>
      <c r="E195" s="252" t="s">
        <v>555</v>
      </c>
      <c r="F195" s="252"/>
      <c r="G195" s="253">
        <f>G198</f>
        <v>142.4</v>
      </c>
    </row>
    <row r="196" spans="1:7" ht="69" customHeight="1" hidden="1">
      <c r="A196" s="246"/>
      <c r="B196" s="284" t="s">
        <v>621</v>
      </c>
      <c r="C196" s="252" t="s">
        <v>194</v>
      </c>
      <c r="D196" s="252" t="s">
        <v>413</v>
      </c>
      <c r="E196" s="252" t="s">
        <v>555</v>
      </c>
      <c r="F196" s="248"/>
      <c r="G196" s="253">
        <f>G198</f>
        <v>142.4</v>
      </c>
    </row>
    <row r="197" spans="1:7" ht="17.25" customHeight="1" hidden="1">
      <c r="A197" s="246"/>
      <c r="B197" s="285" t="s">
        <v>293</v>
      </c>
      <c r="C197" s="252"/>
      <c r="D197" s="252"/>
      <c r="E197" s="252"/>
      <c r="F197" s="248"/>
      <c r="G197" s="279">
        <f>G198</f>
        <v>142.4</v>
      </c>
    </row>
    <row r="198" spans="1:7" ht="20.25" customHeight="1">
      <c r="A198" s="259"/>
      <c r="B198" s="251" t="s">
        <v>147</v>
      </c>
      <c r="C198" s="252" t="s">
        <v>194</v>
      </c>
      <c r="D198" s="252" t="s">
        <v>413</v>
      </c>
      <c r="E198" s="252" t="s">
        <v>555</v>
      </c>
      <c r="F198" s="252" t="s">
        <v>148</v>
      </c>
      <c r="G198" s="253">
        <v>142.4</v>
      </c>
    </row>
    <row r="199" spans="1:7" ht="54" customHeight="1">
      <c r="A199" s="259"/>
      <c r="B199" s="263" t="s">
        <v>757</v>
      </c>
      <c r="C199" s="252" t="s">
        <v>194</v>
      </c>
      <c r="D199" s="252" t="s">
        <v>413</v>
      </c>
      <c r="E199" s="252" t="s">
        <v>758</v>
      </c>
      <c r="F199" s="252"/>
      <c r="G199" s="253">
        <f>G202</f>
        <v>343</v>
      </c>
    </row>
    <row r="200" spans="1:7" ht="69" customHeight="1" hidden="1">
      <c r="A200" s="246"/>
      <c r="B200" s="284" t="s">
        <v>621</v>
      </c>
      <c r="C200" s="252" t="s">
        <v>194</v>
      </c>
      <c r="D200" s="252" t="s">
        <v>413</v>
      </c>
      <c r="E200" s="252" t="s">
        <v>555</v>
      </c>
      <c r="F200" s="248"/>
      <c r="G200" s="253">
        <f>G202</f>
        <v>343</v>
      </c>
    </row>
    <row r="201" spans="1:7" ht="17.25" customHeight="1" hidden="1">
      <c r="A201" s="246"/>
      <c r="B201" s="285" t="s">
        <v>293</v>
      </c>
      <c r="C201" s="252"/>
      <c r="D201" s="252"/>
      <c r="E201" s="252"/>
      <c r="F201" s="248"/>
      <c r="G201" s="279">
        <f>G202</f>
        <v>343</v>
      </c>
    </row>
    <row r="202" spans="1:7" ht="20.25" customHeight="1">
      <c r="A202" s="259"/>
      <c r="B202" s="251" t="s">
        <v>147</v>
      </c>
      <c r="C202" s="252" t="s">
        <v>194</v>
      </c>
      <c r="D202" s="252" t="s">
        <v>413</v>
      </c>
      <c r="E202" s="252" t="s">
        <v>758</v>
      </c>
      <c r="F202" s="252" t="s">
        <v>148</v>
      </c>
      <c r="G202" s="253">
        <v>343</v>
      </c>
    </row>
    <row r="203" spans="1:7" ht="16.5" customHeight="1">
      <c r="A203" s="246"/>
      <c r="B203" s="247" t="s">
        <v>125</v>
      </c>
      <c r="C203" s="248" t="s">
        <v>194</v>
      </c>
      <c r="D203" s="248">
        <v>1006</v>
      </c>
      <c r="E203" s="248"/>
      <c r="F203" s="248"/>
      <c r="G203" s="249">
        <f>G204</f>
        <v>1301</v>
      </c>
    </row>
    <row r="204" spans="1:7" ht="32.25" customHeight="1">
      <c r="A204" s="246"/>
      <c r="B204" s="251" t="s">
        <v>660</v>
      </c>
      <c r="C204" s="252" t="s">
        <v>194</v>
      </c>
      <c r="D204" s="252" t="s">
        <v>197</v>
      </c>
      <c r="E204" s="252" t="s">
        <v>512</v>
      </c>
      <c r="F204" s="252"/>
      <c r="G204" s="253">
        <f>G205</f>
        <v>1301</v>
      </c>
    </row>
    <row r="205" spans="1:7" ht="28.5" customHeight="1">
      <c r="A205" s="246"/>
      <c r="B205" s="254" t="s">
        <v>622</v>
      </c>
      <c r="C205" s="252" t="s">
        <v>194</v>
      </c>
      <c r="D205" s="252">
        <v>1006</v>
      </c>
      <c r="E205" s="252" t="s">
        <v>549</v>
      </c>
      <c r="F205" s="252"/>
      <c r="G205" s="253">
        <f>G206+G208+G210+G212+G214</f>
        <v>1301</v>
      </c>
    </row>
    <row r="206" spans="1:7" ht="29.25" customHeight="1">
      <c r="A206" s="246"/>
      <c r="B206" s="254" t="s">
        <v>556</v>
      </c>
      <c r="C206" s="252" t="s">
        <v>194</v>
      </c>
      <c r="D206" s="252">
        <v>1006</v>
      </c>
      <c r="E206" s="252" t="s">
        <v>515</v>
      </c>
      <c r="F206" s="252"/>
      <c r="G206" s="253">
        <f>G207</f>
        <v>447</v>
      </c>
    </row>
    <row r="207" spans="1:7" ht="28.5" customHeight="1">
      <c r="A207" s="246"/>
      <c r="B207" s="254" t="s">
        <v>427</v>
      </c>
      <c r="C207" s="252" t="s">
        <v>194</v>
      </c>
      <c r="D207" s="252">
        <v>1006</v>
      </c>
      <c r="E207" s="252" t="s">
        <v>515</v>
      </c>
      <c r="F207" s="252" t="s">
        <v>430</v>
      </c>
      <c r="G207" s="253">
        <f>42+405</f>
        <v>447</v>
      </c>
    </row>
    <row r="208" spans="1:7" ht="42.75" customHeight="1">
      <c r="A208" s="246"/>
      <c r="B208" s="254" t="s">
        <v>557</v>
      </c>
      <c r="C208" s="252" t="s">
        <v>194</v>
      </c>
      <c r="D208" s="252" t="s">
        <v>197</v>
      </c>
      <c r="E208" s="252" t="s">
        <v>558</v>
      </c>
      <c r="F208" s="252"/>
      <c r="G208" s="253">
        <f>G209</f>
        <v>500</v>
      </c>
    </row>
    <row r="209" spans="1:7" ht="18" customHeight="1">
      <c r="A209" s="246"/>
      <c r="B209" s="254" t="s">
        <v>147</v>
      </c>
      <c r="C209" s="252" t="s">
        <v>194</v>
      </c>
      <c r="D209" s="252" t="s">
        <v>197</v>
      </c>
      <c r="E209" s="252" t="s">
        <v>558</v>
      </c>
      <c r="F209" s="252" t="s">
        <v>148</v>
      </c>
      <c r="G209" s="253">
        <f>300+200</f>
        <v>500</v>
      </c>
    </row>
    <row r="210" spans="1:7" ht="66.75" customHeight="1">
      <c r="A210" s="246"/>
      <c r="B210" s="254" t="s">
        <v>559</v>
      </c>
      <c r="C210" s="252" t="s">
        <v>194</v>
      </c>
      <c r="D210" s="252" t="s">
        <v>197</v>
      </c>
      <c r="E210" s="252" t="s">
        <v>560</v>
      </c>
      <c r="F210" s="252"/>
      <c r="G210" s="253">
        <f>G211</f>
        <v>224</v>
      </c>
    </row>
    <row r="211" spans="1:7" ht="27.75" customHeight="1">
      <c r="A211" s="246"/>
      <c r="B211" s="254" t="s">
        <v>427</v>
      </c>
      <c r="C211" s="252" t="s">
        <v>194</v>
      </c>
      <c r="D211" s="252" t="s">
        <v>197</v>
      </c>
      <c r="E211" s="252" t="s">
        <v>560</v>
      </c>
      <c r="F211" s="252" t="s">
        <v>430</v>
      </c>
      <c r="G211" s="253">
        <v>224</v>
      </c>
    </row>
    <row r="212" spans="1:7" ht="43.5" customHeight="1">
      <c r="A212" s="246"/>
      <c r="B212" s="254" t="s">
        <v>672</v>
      </c>
      <c r="C212" s="252" t="s">
        <v>194</v>
      </c>
      <c r="D212" s="252" t="s">
        <v>197</v>
      </c>
      <c r="E212" s="252" t="s">
        <v>673</v>
      </c>
      <c r="F212" s="252"/>
      <c r="G212" s="253">
        <f>G213</f>
        <v>30</v>
      </c>
    </row>
    <row r="213" spans="1:7" ht="18.75" customHeight="1">
      <c r="A213" s="246"/>
      <c r="B213" s="254" t="s">
        <v>147</v>
      </c>
      <c r="C213" s="252" t="s">
        <v>194</v>
      </c>
      <c r="D213" s="252" t="s">
        <v>197</v>
      </c>
      <c r="E213" s="252" t="s">
        <v>673</v>
      </c>
      <c r="F213" s="252" t="s">
        <v>148</v>
      </c>
      <c r="G213" s="253">
        <v>30</v>
      </c>
    </row>
    <row r="214" spans="1:7" ht="40.5" customHeight="1">
      <c r="A214" s="246"/>
      <c r="B214" s="254" t="s">
        <v>677</v>
      </c>
      <c r="C214" s="252" t="s">
        <v>194</v>
      </c>
      <c r="D214" s="252" t="s">
        <v>197</v>
      </c>
      <c r="E214" s="252" t="s">
        <v>561</v>
      </c>
      <c r="F214" s="252"/>
      <c r="G214" s="253">
        <f>G215</f>
        <v>100</v>
      </c>
    </row>
    <row r="215" spans="1:7" ht="17.25" customHeight="1">
      <c r="A215" s="246"/>
      <c r="B215" s="254" t="s">
        <v>147</v>
      </c>
      <c r="C215" s="252" t="s">
        <v>194</v>
      </c>
      <c r="D215" s="252" t="s">
        <v>197</v>
      </c>
      <c r="E215" s="252" t="s">
        <v>561</v>
      </c>
      <c r="F215" s="252" t="s">
        <v>148</v>
      </c>
      <c r="G215" s="253">
        <v>100</v>
      </c>
    </row>
    <row r="216" spans="1:7" ht="15.75" customHeight="1">
      <c r="A216" s="246"/>
      <c r="B216" s="255" t="s">
        <v>312</v>
      </c>
      <c r="C216" s="248" t="s">
        <v>194</v>
      </c>
      <c r="D216" s="248" t="s">
        <v>317</v>
      </c>
      <c r="E216" s="248"/>
      <c r="F216" s="248"/>
      <c r="G216" s="249">
        <f>G217</f>
        <v>720</v>
      </c>
    </row>
    <row r="217" spans="1:7" ht="29.25" customHeight="1">
      <c r="A217" s="246"/>
      <c r="B217" s="251" t="s">
        <v>642</v>
      </c>
      <c r="C217" s="252" t="s">
        <v>194</v>
      </c>
      <c r="D217" s="252" t="s">
        <v>317</v>
      </c>
      <c r="E217" s="252" t="s">
        <v>623</v>
      </c>
      <c r="F217" s="252"/>
      <c r="G217" s="253">
        <f>G219</f>
        <v>720</v>
      </c>
    </row>
    <row r="218" spans="1:7" ht="27" customHeight="1">
      <c r="A218" s="246"/>
      <c r="B218" s="251" t="s">
        <v>624</v>
      </c>
      <c r="C218" s="252" t="s">
        <v>194</v>
      </c>
      <c r="D218" s="252" t="s">
        <v>317</v>
      </c>
      <c r="E218" s="252" t="s">
        <v>653</v>
      </c>
      <c r="F218" s="252"/>
      <c r="G218" s="253">
        <f>G219</f>
        <v>720</v>
      </c>
    </row>
    <row r="219" spans="1:7" ht="43.5" customHeight="1">
      <c r="A219" s="246"/>
      <c r="B219" s="251" t="s">
        <v>625</v>
      </c>
      <c r="C219" s="252" t="s">
        <v>194</v>
      </c>
      <c r="D219" s="252" t="s">
        <v>317</v>
      </c>
      <c r="E219" s="252" t="s">
        <v>562</v>
      </c>
      <c r="F219" s="252"/>
      <c r="G219" s="253">
        <f>G220+G221</f>
        <v>720</v>
      </c>
    </row>
    <row r="220" spans="1:7" ht="29.25" customHeight="1">
      <c r="A220" s="246"/>
      <c r="B220" s="254" t="s">
        <v>427</v>
      </c>
      <c r="C220" s="252" t="s">
        <v>194</v>
      </c>
      <c r="D220" s="252" t="s">
        <v>317</v>
      </c>
      <c r="E220" s="252" t="s">
        <v>562</v>
      </c>
      <c r="F220" s="252" t="s">
        <v>430</v>
      </c>
      <c r="G220" s="253">
        <v>620</v>
      </c>
    </row>
    <row r="221" spans="1:7" ht="31.5" customHeight="1">
      <c r="A221" s="259"/>
      <c r="B221" s="251" t="s">
        <v>100</v>
      </c>
      <c r="C221" s="252" t="s">
        <v>194</v>
      </c>
      <c r="D221" s="252" t="s">
        <v>317</v>
      </c>
      <c r="E221" s="252" t="s">
        <v>562</v>
      </c>
      <c r="F221" s="252" t="s">
        <v>146</v>
      </c>
      <c r="G221" s="253">
        <v>100</v>
      </c>
    </row>
    <row r="222" spans="1:7" ht="18.75" customHeight="1">
      <c r="A222" s="246" t="s">
        <v>126</v>
      </c>
      <c r="B222" s="247" t="s">
        <v>340</v>
      </c>
      <c r="C222" s="248" t="s">
        <v>189</v>
      </c>
      <c r="D222" s="248"/>
      <c r="E222" s="248"/>
      <c r="F222" s="248"/>
      <c r="G222" s="249">
        <f>G223</f>
        <v>2396.2128700000003</v>
      </c>
    </row>
    <row r="223" spans="1:7" ht="18.75" customHeight="1">
      <c r="A223" s="246"/>
      <c r="B223" s="247" t="s">
        <v>341</v>
      </c>
      <c r="C223" s="248" t="s">
        <v>189</v>
      </c>
      <c r="D223" s="248" t="s">
        <v>342</v>
      </c>
      <c r="E223" s="248"/>
      <c r="F223" s="248"/>
      <c r="G223" s="253">
        <f>G224</f>
        <v>2396.2128700000003</v>
      </c>
    </row>
    <row r="224" spans="1:7" ht="17.25" customHeight="1">
      <c r="A224" s="246"/>
      <c r="B224" s="256" t="s">
        <v>587</v>
      </c>
      <c r="C224" s="252" t="s">
        <v>189</v>
      </c>
      <c r="D224" s="252" t="s">
        <v>342</v>
      </c>
      <c r="E224" s="252" t="s">
        <v>516</v>
      </c>
      <c r="F224" s="252"/>
      <c r="G224" s="253">
        <f>G225</f>
        <v>2396.2128700000003</v>
      </c>
    </row>
    <row r="225" spans="1:7" ht="54" customHeight="1">
      <c r="A225" s="246"/>
      <c r="B225" s="256" t="s">
        <v>567</v>
      </c>
      <c r="C225" s="252" t="s">
        <v>189</v>
      </c>
      <c r="D225" s="252" t="s">
        <v>342</v>
      </c>
      <c r="E225" s="252" t="s">
        <v>498</v>
      </c>
      <c r="F225" s="252"/>
      <c r="G225" s="253">
        <f>G226+G227+G228</f>
        <v>2396.2128700000003</v>
      </c>
    </row>
    <row r="226" spans="1:7" ht="54.75" customHeight="1">
      <c r="A226" s="246"/>
      <c r="B226" s="254" t="s">
        <v>426</v>
      </c>
      <c r="C226" s="252" t="s">
        <v>189</v>
      </c>
      <c r="D226" s="252" t="s">
        <v>342</v>
      </c>
      <c r="E226" s="252" t="s">
        <v>498</v>
      </c>
      <c r="F226" s="252" t="s">
        <v>429</v>
      </c>
      <c r="G226" s="253">
        <v>1889.21287</v>
      </c>
    </row>
    <row r="227" spans="1:7" ht="29.25" customHeight="1">
      <c r="A227" s="246"/>
      <c r="B227" s="254" t="s">
        <v>427</v>
      </c>
      <c r="C227" s="252" t="s">
        <v>189</v>
      </c>
      <c r="D227" s="252" t="s">
        <v>342</v>
      </c>
      <c r="E227" s="252" t="s">
        <v>498</v>
      </c>
      <c r="F227" s="252" t="s">
        <v>430</v>
      </c>
      <c r="G227" s="253">
        <v>505</v>
      </c>
    </row>
    <row r="228" spans="1:7" ht="15.75" customHeight="1">
      <c r="A228" s="246"/>
      <c r="B228" s="254" t="s">
        <v>428</v>
      </c>
      <c r="C228" s="252" t="s">
        <v>189</v>
      </c>
      <c r="D228" s="252" t="s">
        <v>342</v>
      </c>
      <c r="E228" s="252" t="s">
        <v>498</v>
      </c>
      <c r="F228" s="252" t="s">
        <v>431</v>
      </c>
      <c r="G228" s="253">
        <v>2</v>
      </c>
    </row>
    <row r="229" spans="1:7" ht="29.25" customHeight="1">
      <c r="A229" s="246" t="s">
        <v>343</v>
      </c>
      <c r="B229" s="247" t="s">
        <v>432</v>
      </c>
      <c r="C229" s="248" t="s">
        <v>344</v>
      </c>
      <c r="D229" s="248"/>
      <c r="E229" s="248"/>
      <c r="F229" s="248"/>
      <c r="G229" s="249">
        <f>G231+G236+G259+G264+G270+G279+G291+G300</f>
        <v>70246.612</v>
      </c>
    </row>
    <row r="230" spans="1:7" ht="42.75" customHeight="1">
      <c r="A230" s="246"/>
      <c r="B230" s="269" t="s">
        <v>873</v>
      </c>
      <c r="C230" s="252" t="s">
        <v>344</v>
      </c>
      <c r="D230" s="252" t="s">
        <v>139</v>
      </c>
      <c r="E230" s="252" t="s">
        <v>684</v>
      </c>
      <c r="F230" s="252"/>
      <c r="G230" s="253">
        <f>G231</f>
        <v>6048.166</v>
      </c>
    </row>
    <row r="231" spans="1:7" ht="38.25">
      <c r="A231" s="246"/>
      <c r="B231" s="247" t="s">
        <v>196</v>
      </c>
      <c r="C231" s="248" t="s">
        <v>344</v>
      </c>
      <c r="D231" s="248" t="s">
        <v>139</v>
      </c>
      <c r="E231" s="248"/>
      <c r="F231" s="248"/>
      <c r="G231" s="249">
        <f>G232</f>
        <v>6048.166</v>
      </c>
    </row>
    <row r="232" spans="1:7" ht="25.5" customHeight="1">
      <c r="A232" s="246"/>
      <c r="B232" s="269" t="s">
        <v>671</v>
      </c>
      <c r="C232" s="252" t="s">
        <v>344</v>
      </c>
      <c r="D232" s="252" t="s">
        <v>139</v>
      </c>
      <c r="E232" s="252" t="s">
        <v>563</v>
      </c>
      <c r="F232" s="252"/>
      <c r="G232" s="253">
        <f>G234</f>
        <v>6048.166</v>
      </c>
    </row>
    <row r="233" spans="1:7" ht="27" customHeight="1">
      <c r="A233" s="246"/>
      <c r="B233" s="270" t="s">
        <v>710</v>
      </c>
      <c r="C233" s="252" t="s">
        <v>344</v>
      </c>
      <c r="D233" s="252" t="s">
        <v>139</v>
      </c>
      <c r="E233" s="252" t="s">
        <v>626</v>
      </c>
      <c r="F233" s="252"/>
      <c r="G233" s="253">
        <f>G234</f>
        <v>6048.166</v>
      </c>
    </row>
    <row r="234" spans="1:7" ht="52.5" customHeight="1">
      <c r="A234" s="246"/>
      <c r="B234" s="270" t="s">
        <v>567</v>
      </c>
      <c r="C234" s="252" t="s">
        <v>344</v>
      </c>
      <c r="D234" s="252" t="s">
        <v>139</v>
      </c>
      <c r="E234" s="252" t="s">
        <v>655</v>
      </c>
      <c r="F234" s="252"/>
      <c r="G234" s="253">
        <f>G235</f>
        <v>6048.166</v>
      </c>
    </row>
    <row r="235" spans="1:7" ht="53.25" customHeight="1">
      <c r="A235" s="246"/>
      <c r="B235" s="254" t="s">
        <v>426</v>
      </c>
      <c r="C235" s="252" t="s">
        <v>344</v>
      </c>
      <c r="D235" s="252" t="s">
        <v>139</v>
      </c>
      <c r="E235" s="252" t="s">
        <v>655</v>
      </c>
      <c r="F235" s="252" t="s">
        <v>429</v>
      </c>
      <c r="G235" s="253">
        <v>6048.166</v>
      </c>
    </row>
    <row r="236" spans="1:7" ht="21.75" customHeight="1">
      <c r="A236" s="246"/>
      <c r="B236" s="255" t="s">
        <v>141</v>
      </c>
      <c r="C236" s="248" t="s">
        <v>344</v>
      </c>
      <c r="D236" s="248" t="s">
        <v>315</v>
      </c>
      <c r="E236" s="248"/>
      <c r="F236" s="248"/>
      <c r="G236" s="249">
        <f>G237+G253</f>
        <v>8004.608</v>
      </c>
    </row>
    <row r="237" spans="1:7" ht="24.75" customHeight="1">
      <c r="A237" s="265"/>
      <c r="B237" s="269" t="s">
        <v>367</v>
      </c>
      <c r="C237" s="252" t="s">
        <v>344</v>
      </c>
      <c r="D237" s="252" t="s">
        <v>315</v>
      </c>
      <c r="E237" s="252" t="s">
        <v>565</v>
      </c>
      <c r="F237" s="252"/>
      <c r="G237" s="253">
        <f>G238+G241+G244+G247+G250</f>
        <v>2710.115</v>
      </c>
    </row>
    <row r="238" spans="1:7" ht="52.5" customHeight="1">
      <c r="A238" s="246"/>
      <c r="B238" s="271" t="s">
        <v>665</v>
      </c>
      <c r="C238" s="252" t="s">
        <v>344</v>
      </c>
      <c r="D238" s="252" t="s">
        <v>315</v>
      </c>
      <c r="E238" s="252" t="s">
        <v>685</v>
      </c>
      <c r="F238" s="252"/>
      <c r="G238" s="253">
        <f>G239</f>
        <v>600</v>
      </c>
    </row>
    <row r="239" spans="1:7" ht="40.5" customHeight="1">
      <c r="A239" s="246"/>
      <c r="B239" s="271" t="s">
        <v>597</v>
      </c>
      <c r="C239" s="252" t="s">
        <v>344</v>
      </c>
      <c r="D239" s="252" t="s">
        <v>315</v>
      </c>
      <c r="E239" s="252" t="s">
        <v>686</v>
      </c>
      <c r="F239" s="252"/>
      <c r="G239" s="253">
        <f>G240</f>
        <v>600</v>
      </c>
    </row>
    <row r="240" spans="1:7" ht="27.75" customHeight="1">
      <c r="A240" s="246"/>
      <c r="B240" s="261" t="s">
        <v>427</v>
      </c>
      <c r="C240" s="252" t="s">
        <v>344</v>
      </c>
      <c r="D240" s="252" t="s">
        <v>315</v>
      </c>
      <c r="E240" s="252" t="s">
        <v>686</v>
      </c>
      <c r="F240" s="252" t="s">
        <v>430</v>
      </c>
      <c r="G240" s="253">
        <v>600</v>
      </c>
    </row>
    <row r="241" spans="1:7" ht="30.75" customHeight="1">
      <c r="A241" s="246"/>
      <c r="B241" s="271" t="s">
        <v>666</v>
      </c>
      <c r="C241" s="252" t="s">
        <v>344</v>
      </c>
      <c r="D241" s="252" t="s">
        <v>315</v>
      </c>
      <c r="E241" s="252" t="s">
        <v>687</v>
      </c>
      <c r="F241" s="252"/>
      <c r="G241" s="253">
        <f>G242</f>
        <v>1000</v>
      </c>
    </row>
    <row r="242" spans="1:7" ht="40.5" customHeight="1">
      <c r="A242" s="246"/>
      <c r="B242" s="271" t="s">
        <v>597</v>
      </c>
      <c r="C242" s="252" t="s">
        <v>344</v>
      </c>
      <c r="D242" s="252" t="s">
        <v>315</v>
      </c>
      <c r="E242" s="252" t="s">
        <v>688</v>
      </c>
      <c r="F242" s="252"/>
      <c r="G242" s="253">
        <f>G243</f>
        <v>1000</v>
      </c>
    </row>
    <row r="243" spans="1:7" ht="27.75" customHeight="1">
      <c r="A243" s="246"/>
      <c r="B243" s="261" t="s">
        <v>427</v>
      </c>
      <c r="C243" s="252" t="s">
        <v>344</v>
      </c>
      <c r="D243" s="252" t="s">
        <v>315</v>
      </c>
      <c r="E243" s="252" t="s">
        <v>688</v>
      </c>
      <c r="F243" s="252" t="s">
        <v>430</v>
      </c>
      <c r="G243" s="253">
        <v>1000</v>
      </c>
    </row>
    <row r="244" spans="1:7" ht="64.5" customHeight="1">
      <c r="A244" s="246"/>
      <c r="B244" s="271" t="s">
        <v>667</v>
      </c>
      <c r="C244" s="252" t="s">
        <v>344</v>
      </c>
      <c r="D244" s="252" t="s">
        <v>315</v>
      </c>
      <c r="E244" s="252" t="s">
        <v>689</v>
      </c>
      <c r="F244" s="252"/>
      <c r="G244" s="253">
        <f>G245</f>
        <v>200</v>
      </c>
    </row>
    <row r="245" spans="1:7" ht="40.5" customHeight="1">
      <c r="A245" s="246"/>
      <c r="B245" s="271" t="s">
        <v>597</v>
      </c>
      <c r="C245" s="252" t="s">
        <v>344</v>
      </c>
      <c r="D245" s="252" t="s">
        <v>315</v>
      </c>
      <c r="E245" s="252" t="s">
        <v>690</v>
      </c>
      <c r="F245" s="252"/>
      <c r="G245" s="253">
        <f>G246</f>
        <v>200</v>
      </c>
    </row>
    <row r="246" spans="1:7" ht="27.75" customHeight="1">
      <c r="A246" s="246"/>
      <c r="B246" s="261" t="s">
        <v>427</v>
      </c>
      <c r="C246" s="252" t="s">
        <v>344</v>
      </c>
      <c r="D246" s="252" t="s">
        <v>315</v>
      </c>
      <c r="E246" s="252" t="s">
        <v>690</v>
      </c>
      <c r="F246" s="252" t="s">
        <v>430</v>
      </c>
      <c r="G246" s="253">
        <v>200</v>
      </c>
    </row>
    <row r="247" spans="1:7" ht="41.25" customHeight="1">
      <c r="A247" s="246"/>
      <c r="B247" s="271" t="s">
        <v>668</v>
      </c>
      <c r="C247" s="252" t="s">
        <v>344</v>
      </c>
      <c r="D247" s="252" t="s">
        <v>315</v>
      </c>
      <c r="E247" s="252" t="s">
        <v>691</v>
      </c>
      <c r="F247" s="252"/>
      <c r="G247" s="253">
        <f>G248</f>
        <v>100</v>
      </c>
    </row>
    <row r="248" spans="1:7" ht="40.5" customHeight="1">
      <c r="A248" s="246"/>
      <c r="B248" s="271" t="s">
        <v>597</v>
      </c>
      <c r="C248" s="252" t="s">
        <v>344</v>
      </c>
      <c r="D248" s="252" t="s">
        <v>315</v>
      </c>
      <c r="E248" s="252" t="s">
        <v>692</v>
      </c>
      <c r="F248" s="252"/>
      <c r="G248" s="253">
        <f>G249</f>
        <v>100</v>
      </c>
    </row>
    <row r="249" spans="1:7" ht="27.75" customHeight="1">
      <c r="A249" s="246"/>
      <c r="B249" s="261" t="s">
        <v>427</v>
      </c>
      <c r="C249" s="252" t="s">
        <v>344</v>
      </c>
      <c r="D249" s="252" t="s">
        <v>315</v>
      </c>
      <c r="E249" s="252" t="s">
        <v>692</v>
      </c>
      <c r="F249" s="252" t="s">
        <v>430</v>
      </c>
      <c r="G249" s="253">
        <v>100</v>
      </c>
    </row>
    <row r="250" spans="1:7" ht="54.75" customHeight="1">
      <c r="A250" s="246"/>
      <c r="B250" s="271" t="s">
        <v>670</v>
      </c>
      <c r="C250" s="252" t="s">
        <v>344</v>
      </c>
      <c r="D250" s="252" t="s">
        <v>315</v>
      </c>
      <c r="E250" s="252" t="s">
        <v>693</v>
      </c>
      <c r="F250" s="252"/>
      <c r="G250" s="253">
        <f>G251</f>
        <v>810.115</v>
      </c>
    </row>
    <row r="251" spans="1:7" ht="40.5" customHeight="1">
      <c r="A251" s="246"/>
      <c r="B251" s="271" t="s">
        <v>597</v>
      </c>
      <c r="C251" s="252" t="s">
        <v>344</v>
      </c>
      <c r="D251" s="252" t="s">
        <v>315</v>
      </c>
      <c r="E251" s="252" t="s">
        <v>694</v>
      </c>
      <c r="F251" s="252"/>
      <c r="G251" s="253">
        <f>G252</f>
        <v>810.115</v>
      </c>
    </row>
    <row r="252" spans="1:7" ht="27.75" customHeight="1">
      <c r="A252" s="246"/>
      <c r="B252" s="261" t="s">
        <v>427</v>
      </c>
      <c r="C252" s="252" t="s">
        <v>344</v>
      </c>
      <c r="D252" s="252" t="s">
        <v>315</v>
      </c>
      <c r="E252" s="252" t="s">
        <v>694</v>
      </c>
      <c r="F252" s="252" t="s">
        <v>430</v>
      </c>
      <c r="G252" s="253">
        <v>810.115</v>
      </c>
    </row>
    <row r="253" spans="1:7" ht="24.75" customHeight="1">
      <c r="A253" s="246"/>
      <c r="B253" s="262" t="s">
        <v>671</v>
      </c>
      <c r="C253" s="252" t="s">
        <v>344</v>
      </c>
      <c r="D253" s="252" t="s">
        <v>315</v>
      </c>
      <c r="E253" s="252" t="s">
        <v>626</v>
      </c>
      <c r="F253" s="252"/>
      <c r="G253" s="253">
        <f>G255</f>
        <v>5294.493</v>
      </c>
    </row>
    <row r="254" spans="1:7" ht="31.5" customHeight="1">
      <c r="A254" s="246"/>
      <c r="B254" s="262" t="s">
        <v>710</v>
      </c>
      <c r="C254" s="252" t="s">
        <v>344</v>
      </c>
      <c r="D254" s="252" t="s">
        <v>315</v>
      </c>
      <c r="E254" s="252" t="s">
        <v>656</v>
      </c>
      <c r="F254" s="252"/>
      <c r="G254" s="253">
        <f>G255</f>
        <v>5294.493</v>
      </c>
    </row>
    <row r="255" spans="1:7" ht="40.5" customHeight="1">
      <c r="A255" s="246"/>
      <c r="B255" s="262" t="s">
        <v>598</v>
      </c>
      <c r="C255" s="252" t="s">
        <v>344</v>
      </c>
      <c r="D255" s="252" t="s">
        <v>315</v>
      </c>
      <c r="E255" s="252" t="s">
        <v>564</v>
      </c>
      <c r="F255" s="252"/>
      <c r="G255" s="253">
        <f>G256+G257+G258</f>
        <v>5294.493</v>
      </c>
    </row>
    <row r="256" spans="1:7" ht="54.75" customHeight="1">
      <c r="A256" s="246"/>
      <c r="B256" s="261" t="s">
        <v>426</v>
      </c>
      <c r="C256" s="252" t="s">
        <v>344</v>
      </c>
      <c r="D256" s="252" t="s">
        <v>315</v>
      </c>
      <c r="E256" s="252" t="s">
        <v>564</v>
      </c>
      <c r="F256" s="252" t="s">
        <v>429</v>
      </c>
      <c r="G256" s="253">
        <v>4480.223</v>
      </c>
    </row>
    <row r="257" spans="1:7" ht="27.75" customHeight="1">
      <c r="A257" s="246"/>
      <c r="B257" s="261" t="s">
        <v>427</v>
      </c>
      <c r="C257" s="252" t="s">
        <v>344</v>
      </c>
      <c r="D257" s="252" t="s">
        <v>315</v>
      </c>
      <c r="E257" s="252" t="s">
        <v>564</v>
      </c>
      <c r="F257" s="252" t="s">
        <v>430</v>
      </c>
      <c r="G257" s="253">
        <v>629.27</v>
      </c>
    </row>
    <row r="258" spans="1:7" ht="15.75" customHeight="1">
      <c r="A258" s="246"/>
      <c r="B258" s="261" t="s">
        <v>428</v>
      </c>
      <c r="C258" s="252" t="s">
        <v>344</v>
      </c>
      <c r="D258" s="252" t="s">
        <v>315</v>
      </c>
      <c r="E258" s="252" t="s">
        <v>564</v>
      </c>
      <c r="F258" s="252" t="s">
        <v>431</v>
      </c>
      <c r="G258" s="253">
        <v>185</v>
      </c>
    </row>
    <row r="259" spans="1:7" ht="17.25" customHeight="1">
      <c r="A259" s="246"/>
      <c r="B259" s="255" t="s">
        <v>307</v>
      </c>
      <c r="C259" s="248" t="s">
        <v>344</v>
      </c>
      <c r="D259" s="248" t="s">
        <v>421</v>
      </c>
      <c r="E259" s="248"/>
      <c r="F259" s="248"/>
      <c r="G259" s="249">
        <f>G260</f>
        <v>4500</v>
      </c>
    </row>
    <row r="260" spans="1:7" ht="53.25" customHeight="1">
      <c r="A260" s="246"/>
      <c r="B260" s="261" t="s">
        <v>879</v>
      </c>
      <c r="C260" s="252" t="s">
        <v>344</v>
      </c>
      <c r="D260" s="252" t="s">
        <v>421</v>
      </c>
      <c r="E260" s="252" t="s">
        <v>542</v>
      </c>
      <c r="F260" s="252"/>
      <c r="G260" s="253">
        <f>G261</f>
        <v>4500</v>
      </c>
    </row>
    <row r="261" spans="1:7" ht="30" customHeight="1">
      <c r="A261" s="246"/>
      <c r="B261" s="261" t="s">
        <v>836</v>
      </c>
      <c r="C261" s="252" t="s">
        <v>344</v>
      </c>
      <c r="D261" s="252" t="s">
        <v>421</v>
      </c>
      <c r="E261" s="252" t="s">
        <v>837</v>
      </c>
      <c r="F261" s="252"/>
      <c r="G261" s="253">
        <f>G262</f>
        <v>4500</v>
      </c>
    </row>
    <row r="262" spans="1:7" ht="27" customHeight="1">
      <c r="A262" s="246"/>
      <c r="B262" s="251" t="s">
        <v>838</v>
      </c>
      <c r="C262" s="252" t="s">
        <v>344</v>
      </c>
      <c r="D262" s="252" t="s">
        <v>421</v>
      </c>
      <c r="E262" s="252" t="s">
        <v>839</v>
      </c>
      <c r="F262" s="248"/>
      <c r="G262" s="253">
        <f>G263</f>
        <v>4500</v>
      </c>
    </row>
    <row r="263" spans="1:7" ht="30.75" customHeight="1">
      <c r="A263" s="246"/>
      <c r="B263" s="261" t="s">
        <v>427</v>
      </c>
      <c r="C263" s="252" t="s">
        <v>344</v>
      </c>
      <c r="D263" s="252" t="s">
        <v>421</v>
      </c>
      <c r="E263" s="252" t="s">
        <v>839</v>
      </c>
      <c r="F263" s="252" t="s">
        <v>430</v>
      </c>
      <c r="G263" s="253">
        <v>4500</v>
      </c>
    </row>
    <row r="264" spans="1:7" ht="16.5" customHeight="1">
      <c r="A264" s="246"/>
      <c r="B264" s="247" t="s">
        <v>750</v>
      </c>
      <c r="C264" s="248" t="s">
        <v>194</v>
      </c>
      <c r="D264" s="248" t="s">
        <v>751</v>
      </c>
      <c r="E264" s="248"/>
      <c r="F264" s="248"/>
      <c r="G264" s="249">
        <f>G265</f>
        <v>84</v>
      </c>
    </row>
    <row r="265" spans="1:7" ht="38.25">
      <c r="A265" s="246"/>
      <c r="B265" s="251" t="s">
        <v>911</v>
      </c>
      <c r="C265" s="252" t="s">
        <v>194</v>
      </c>
      <c r="D265" s="252" t="s">
        <v>751</v>
      </c>
      <c r="E265" s="252" t="s">
        <v>595</v>
      </c>
      <c r="F265" s="248"/>
      <c r="G265" s="253">
        <f>G266+G268</f>
        <v>84</v>
      </c>
    </row>
    <row r="266" spans="1:7" ht="51.75" customHeight="1">
      <c r="A266" s="246"/>
      <c r="B266" s="251" t="s">
        <v>864</v>
      </c>
      <c r="C266" s="252" t="s">
        <v>194</v>
      </c>
      <c r="D266" s="252" t="s">
        <v>751</v>
      </c>
      <c r="E266" s="252" t="s">
        <v>753</v>
      </c>
      <c r="F266" s="252"/>
      <c r="G266" s="253">
        <f>G267</f>
        <v>29</v>
      </c>
    </row>
    <row r="267" spans="1:7" ht="30.75" customHeight="1">
      <c r="A267" s="246"/>
      <c r="B267" s="251" t="s">
        <v>752</v>
      </c>
      <c r="C267" s="252" t="s">
        <v>194</v>
      </c>
      <c r="D267" s="252" t="s">
        <v>751</v>
      </c>
      <c r="E267" s="252" t="s">
        <v>753</v>
      </c>
      <c r="F267" s="252" t="s">
        <v>146</v>
      </c>
      <c r="G267" s="253">
        <v>29</v>
      </c>
    </row>
    <row r="268" spans="1:7" ht="51" customHeight="1">
      <c r="A268" s="246"/>
      <c r="B268" s="251" t="s">
        <v>780</v>
      </c>
      <c r="C268" s="252" t="s">
        <v>194</v>
      </c>
      <c r="D268" s="252" t="s">
        <v>751</v>
      </c>
      <c r="E268" s="252" t="s">
        <v>754</v>
      </c>
      <c r="F268" s="252"/>
      <c r="G268" s="253">
        <f>G269</f>
        <v>55</v>
      </c>
    </row>
    <row r="269" spans="1:7" ht="21" customHeight="1">
      <c r="A269" s="246"/>
      <c r="B269" s="251" t="s">
        <v>428</v>
      </c>
      <c r="C269" s="252" t="s">
        <v>194</v>
      </c>
      <c r="D269" s="252" t="s">
        <v>751</v>
      </c>
      <c r="E269" s="252" t="s">
        <v>754</v>
      </c>
      <c r="F269" s="252" t="s">
        <v>431</v>
      </c>
      <c r="G269" s="253">
        <v>55</v>
      </c>
    </row>
    <row r="270" spans="1:7" ht="16.5" customHeight="1">
      <c r="A270" s="246"/>
      <c r="B270" s="247" t="s">
        <v>381</v>
      </c>
      <c r="C270" s="248" t="s">
        <v>344</v>
      </c>
      <c r="D270" s="248" t="s">
        <v>382</v>
      </c>
      <c r="E270" s="248"/>
      <c r="F270" s="248"/>
      <c r="G270" s="249">
        <f>G271+G276</f>
        <v>3703.112</v>
      </c>
    </row>
    <row r="271" spans="1:7" ht="53.25" customHeight="1">
      <c r="A271" s="246"/>
      <c r="B271" s="261" t="s">
        <v>879</v>
      </c>
      <c r="C271" s="252" t="s">
        <v>344</v>
      </c>
      <c r="D271" s="252" t="s">
        <v>382</v>
      </c>
      <c r="E271" s="252" t="s">
        <v>542</v>
      </c>
      <c r="F271" s="252"/>
      <c r="G271" s="253">
        <f>G272</f>
        <v>500</v>
      </c>
    </row>
    <row r="272" spans="1:7" ht="30" customHeight="1">
      <c r="A272" s="246"/>
      <c r="B272" s="261" t="s">
        <v>840</v>
      </c>
      <c r="C272" s="252" t="s">
        <v>344</v>
      </c>
      <c r="D272" s="252" t="s">
        <v>382</v>
      </c>
      <c r="E272" s="252" t="s">
        <v>841</v>
      </c>
      <c r="F272" s="252"/>
      <c r="G272" s="253">
        <f>G273</f>
        <v>500</v>
      </c>
    </row>
    <row r="273" spans="1:7" ht="27" customHeight="1">
      <c r="A273" s="246"/>
      <c r="B273" s="251" t="s">
        <v>842</v>
      </c>
      <c r="C273" s="252" t="s">
        <v>344</v>
      </c>
      <c r="D273" s="252" t="s">
        <v>382</v>
      </c>
      <c r="E273" s="252" t="s">
        <v>843</v>
      </c>
      <c r="F273" s="248"/>
      <c r="G273" s="253">
        <f>G274</f>
        <v>500</v>
      </c>
    </row>
    <row r="274" spans="1:7" ht="30.75" customHeight="1">
      <c r="A274" s="246"/>
      <c r="B274" s="261" t="s">
        <v>427</v>
      </c>
      <c r="C274" s="252" t="s">
        <v>344</v>
      </c>
      <c r="D274" s="252" t="s">
        <v>382</v>
      </c>
      <c r="E274" s="252" t="s">
        <v>843</v>
      </c>
      <c r="F274" s="252" t="s">
        <v>430</v>
      </c>
      <c r="G274" s="253">
        <v>500</v>
      </c>
    </row>
    <row r="275" spans="1:7" ht="42.75" customHeight="1">
      <c r="A275" s="246"/>
      <c r="B275" s="269" t="s">
        <v>873</v>
      </c>
      <c r="C275" s="252" t="s">
        <v>344</v>
      </c>
      <c r="D275" s="252" t="s">
        <v>139</v>
      </c>
      <c r="E275" s="252" t="s">
        <v>684</v>
      </c>
      <c r="F275" s="252"/>
      <c r="G275" s="253">
        <f>G276</f>
        <v>3203.112</v>
      </c>
    </row>
    <row r="276" spans="1:7" ht="25.5" customHeight="1">
      <c r="A276" s="246"/>
      <c r="B276" s="269" t="s">
        <v>367</v>
      </c>
      <c r="C276" s="252" t="s">
        <v>344</v>
      </c>
      <c r="D276" s="252" t="s">
        <v>382</v>
      </c>
      <c r="E276" s="252" t="s">
        <v>565</v>
      </c>
      <c r="F276" s="252"/>
      <c r="G276" s="253">
        <f>G277</f>
        <v>3203.112</v>
      </c>
    </row>
    <row r="277" spans="1:7" ht="54" customHeight="1">
      <c r="A277" s="246"/>
      <c r="B277" s="261" t="s">
        <v>649</v>
      </c>
      <c r="C277" s="252" t="s">
        <v>344</v>
      </c>
      <c r="D277" s="252" t="s">
        <v>382</v>
      </c>
      <c r="E277" s="252" t="s">
        <v>669</v>
      </c>
      <c r="F277" s="252"/>
      <c r="G277" s="253">
        <f>G278</f>
        <v>3203.112</v>
      </c>
    </row>
    <row r="278" spans="1:7" ht="27" customHeight="1">
      <c r="A278" s="246"/>
      <c r="B278" s="261" t="s">
        <v>427</v>
      </c>
      <c r="C278" s="252" t="s">
        <v>344</v>
      </c>
      <c r="D278" s="252" t="s">
        <v>382</v>
      </c>
      <c r="E278" s="252" t="s">
        <v>669</v>
      </c>
      <c r="F278" s="252" t="s">
        <v>430</v>
      </c>
      <c r="G278" s="253">
        <v>3203.112</v>
      </c>
    </row>
    <row r="279" spans="1:7" ht="16.5" customHeight="1">
      <c r="A279" s="246"/>
      <c r="B279" s="247" t="s">
        <v>87</v>
      </c>
      <c r="C279" s="248" t="s">
        <v>344</v>
      </c>
      <c r="D279" s="248" t="s">
        <v>88</v>
      </c>
      <c r="E279" s="248"/>
      <c r="F279" s="248"/>
      <c r="G279" s="249">
        <f>G280</f>
        <v>29756.164</v>
      </c>
    </row>
    <row r="280" spans="1:7" ht="53.25" customHeight="1">
      <c r="A280" s="246"/>
      <c r="B280" s="261" t="s">
        <v>879</v>
      </c>
      <c r="C280" s="252" t="s">
        <v>344</v>
      </c>
      <c r="D280" s="252" t="s">
        <v>88</v>
      </c>
      <c r="E280" s="252" t="s">
        <v>542</v>
      </c>
      <c r="F280" s="252"/>
      <c r="G280" s="253">
        <f>G281+G286</f>
        <v>29756.164</v>
      </c>
    </row>
    <row r="281" spans="1:7" ht="30" customHeight="1">
      <c r="A281" s="246"/>
      <c r="B281" s="261" t="s">
        <v>606</v>
      </c>
      <c r="C281" s="252" t="s">
        <v>344</v>
      </c>
      <c r="D281" s="252" t="s">
        <v>88</v>
      </c>
      <c r="E281" s="252" t="s">
        <v>607</v>
      </c>
      <c r="F281" s="252"/>
      <c r="G281" s="253">
        <f>G282+G284</f>
        <v>5249.214999999999</v>
      </c>
    </row>
    <row r="282" spans="1:7" ht="41.25" customHeight="1">
      <c r="A282" s="246"/>
      <c r="B282" s="251" t="s">
        <v>844</v>
      </c>
      <c r="C282" s="252" t="s">
        <v>344</v>
      </c>
      <c r="D282" s="252" t="s">
        <v>88</v>
      </c>
      <c r="E282" s="252" t="s">
        <v>845</v>
      </c>
      <c r="F282" s="248"/>
      <c r="G282" s="253">
        <f>G283</f>
        <v>594.985</v>
      </c>
    </row>
    <row r="283" spans="1:7" ht="18" customHeight="1">
      <c r="A283" s="246"/>
      <c r="B283" s="261" t="s">
        <v>428</v>
      </c>
      <c r="C283" s="252" t="s">
        <v>344</v>
      </c>
      <c r="D283" s="252" t="s">
        <v>88</v>
      </c>
      <c r="E283" s="252" t="s">
        <v>845</v>
      </c>
      <c r="F283" s="252" t="s">
        <v>431</v>
      </c>
      <c r="G283" s="253">
        <f>94.985+500</f>
        <v>594.985</v>
      </c>
    </row>
    <row r="284" spans="1:7" ht="36" customHeight="1">
      <c r="A284" s="246"/>
      <c r="B284" s="251" t="s">
        <v>846</v>
      </c>
      <c r="C284" s="252" t="s">
        <v>344</v>
      </c>
      <c r="D284" s="252" t="s">
        <v>88</v>
      </c>
      <c r="E284" s="252" t="s">
        <v>847</v>
      </c>
      <c r="F284" s="248"/>
      <c r="G284" s="253">
        <f>G285</f>
        <v>4654.23</v>
      </c>
    </row>
    <row r="285" spans="1:7" ht="18" customHeight="1">
      <c r="A285" s="246"/>
      <c r="B285" s="261" t="s">
        <v>428</v>
      </c>
      <c r="C285" s="252" t="s">
        <v>344</v>
      </c>
      <c r="D285" s="252" t="s">
        <v>88</v>
      </c>
      <c r="E285" s="252" t="s">
        <v>847</v>
      </c>
      <c r="F285" s="252" t="s">
        <v>431</v>
      </c>
      <c r="G285" s="253">
        <v>4654.23</v>
      </c>
    </row>
    <row r="286" spans="1:7" ht="30" customHeight="1">
      <c r="A286" s="246"/>
      <c r="B286" s="261" t="s">
        <v>848</v>
      </c>
      <c r="C286" s="252" t="s">
        <v>344</v>
      </c>
      <c r="D286" s="252" t="s">
        <v>88</v>
      </c>
      <c r="E286" s="252" t="s">
        <v>849</v>
      </c>
      <c r="F286" s="252"/>
      <c r="G286" s="253">
        <f>G287+G289</f>
        <v>24506.949</v>
      </c>
    </row>
    <row r="287" spans="1:7" ht="50.25" customHeight="1">
      <c r="A287" s="246"/>
      <c r="B287" s="251" t="s">
        <v>852</v>
      </c>
      <c r="C287" s="252" t="s">
        <v>344</v>
      </c>
      <c r="D287" s="252" t="s">
        <v>88</v>
      </c>
      <c r="E287" s="252" t="s">
        <v>851</v>
      </c>
      <c r="F287" s="248"/>
      <c r="G287" s="253">
        <f>G288</f>
        <v>490.139</v>
      </c>
    </row>
    <row r="288" spans="1:7" ht="28.5" customHeight="1">
      <c r="A288" s="246"/>
      <c r="B288" s="261" t="s">
        <v>892</v>
      </c>
      <c r="C288" s="252" t="s">
        <v>344</v>
      </c>
      <c r="D288" s="252" t="s">
        <v>88</v>
      </c>
      <c r="E288" s="252" t="s">
        <v>851</v>
      </c>
      <c r="F288" s="252" t="s">
        <v>286</v>
      </c>
      <c r="G288" s="253">
        <v>490.139</v>
      </c>
    </row>
    <row r="289" spans="1:7" ht="48" customHeight="1">
      <c r="A289" s="246"/>
      <c r="B289" s="251" t="s">
        <v>853</v>
      </c>
      <c r="C289" s="252" t="s">
        <v>344</v>
      </c>
      <c r="D289" s="252" t="s">
        <v>88</v>
      </c>
      <c r="E289" s="252" t="s">
        <v>850</v>
      </c>
      <c r="F289" s="248"/>
      <c r="G289" s="253">
        <f>G290</f>
        <v>24016.81</v>
      </c>
    </row>
    <row r="290" spans="1:7" ht="28.5" customHeight="1">
      <c r="A290" s="246"/>
      <c r="B290" s="261" t="s">
        <v>892</v>
      </c>
      <c r="C290" s="252" t="s">
        <v>344</v>
      </c>
      <c r="D290" s="252" t="s">
        <v>88</v>
      </c>
      <c r="E290" s="252" t="s">
        <v>850</v>
      </c>
      <c r="F290" s="252" t="s">
        <v>286</v>
      </c>
      <c r="G290" s="253">
        <v>24016.81</v>
      </c>
    </row>
    <row r="291" spans="1:7" ht="18.75" customHeight="1">
      <c r="A291" s="246"/>
      <c r="B291" s="255" t="s">
        <v>89</v>
      </c>
      <c r="C291" s="248" t="s">
        <v>344</v>
      </c>
      <c r="D291" s="248" t="s">
        <v>90</v>
      </c>
      <c r="E291" s="248"/>
      <c r="F291" s="248"/>
      <c r="G291" s="249">
        <f>G292</f>
        <v>8665.662</v>
      </c>
    </row>
    <row r="292" spans="1:7" ht="53.25" customHeight="1">
      <c r="A292" s="246"/>
      <c r="B292" s="261" t="s">
        <v>879</v>
      </c>
      <c r="C292" s="252" t="s">
        <v>344</v>
      </c>
      <c r="D292" s="252" t="s">
        <v>90</v>
      </c>
      <c r="E292" s="252" t="s">
        <v>542</v>
      </c>
      <c r="F292" s="252"/>
      <c r="G292" s="253">
        <f>G293</f>
        <v>8665.662</v>
      </c>
    </row>
    <row r="293" spans="1:7" ht="30" customHeight="1">
      <c r="A293" s="246"/>
      <c r="B293" s="261" t="s">
        <v>836</v>
      </c>
      <c r="C293" s="252" t="s">
        <v>344</v>
      </c>
      <c r="D293" s="252" t="s">
        <v>90</v>
      </c>
      <c r="E293" s="252" t="s">
        <v>854</v>
      </c>
      <c r="F293" s="252"/>
      <c r="G293" s="253">
        <f>G294+G296+G298</f>
        <v>8665.662</v>
      </c>
    </row>
    <row r="294" spans="1:7" ht="39" customHeight="1">
      <c r="A294" s="246"/>
      <c r="B294" s="251" t="s">
        <v>855</v>
      </c>
      <c r="C294" s="252" t="s">
        <v>344</v>
      </c>
      <c r="D294" s="252" t="s">
        <v>90</v>
      </c>
      <c r="E294" s="252" t="s">
        <v>856</v>
      </c>
      <c r="F294" s="248"/>
      <c r="G294" s="253">
        <f>G295</f>
        <v>3000</v>
      </c>
    </row>
    <row r="295" spans="1:7" ht="30.75" customHeight="1">
      <c r="A295" s="246"/>
      <c r="B295" s="261" t="s">
        <v>427</v>
      </c>
      <c r="C295" s="252" t="s">
        <v>344</v>
      </c>
      <c r="D295" s="252" t="s">
        <v>90</v>
      </c>
      <c r="E295" s="252" t="s">
        <v>856</v>
      </c>
      <c r="F295" s="252" t="s">
        <v>430</v>
      </c>
      <c r="G295" s="253">
        <v>3000</v>
      </c>
    </row>
    <row r="296" spans="1:7" ht="33" customHeight="1">
      <c r="A296" s="246"/>
      <c r="B296" s="251" t="s">
        <v>857</v>
      </c>
      <c r="C296" s="252" t="s">
        <v>344</v>
      </c>
      <c r="D296" s="252" t="s">
        <v>90</v>
      </c>
      <c r="E296" s="252" t="s">
        <v>858</v>
      </c>
      <c r="F296" s="248"/>
      <c r="G296" s="253">
        <f>G297</f>
        <v>3165.6620000000003</v>
      </c>
    </row>
    <row r="297" spans="1:7" ht="30.75" customHeight="1">
      <c r="A297" s="246"/>
      <c r="B297" s="261" t="s">
        <v>427</v>
      </c>
      <c r="C297" s="252" t="s">
        <v>344</v>
      </c>
      <c r="D297" s="252" t="s">
        <v>90</v>
      </c>
      <c r="E297" s="252" t="s">
        <v>858</v>
      </c>
      <c r="F297" s="252" t="s">
        <v>430</v>
      </c>
      <c r="G297" s="253">
        <f>1565.662+600+1000</f>
        <v>3165.6620000000003</v>
      </c>
    </row>
    <row r="298" spans="1:7" ht="27.75" customHeight="1">
      <c r="A298" s="246"/>
      <c r="B298" s="251" t="s">
        <v>859</v>
      </c>
      <c r="C298" s="252" t="s">
        <v>344</v>
      </c>
      <c r="D298" s="252" t="s">
        <v>90</v>
      </c>
      <c r="E298" s="252" t="s">
        <v>860</v>
      </c>
      <c r="F298" s="248"/>
      <c r="G298" s="253">
        <f>G299</f>
        <v>2500</v>
      </c>
    </row>
    <row r="299" spans="1:7" ht="30.75" customHeight="1">
      <c r="A299" s="246"/>
      <c r="B299" s="261" t="s">
        <v>427</v>
      </c>
      <c r="C299" s="252" t="s">
        <v>344</v>
      </c>
      <c r="D299" s="252" t="s">
        <v>90</v>
      </c>
      <c r="E299" s="252" t="s">
        <v>860</v>
      </c>
      <c r="F299" s="252" t="s">
        <v>430</v>
      </c>
      <c r="G299" s="253">
        <v>2500</v>
      </c>
    </row>
    <row r="300" spans="1:7" ht="22.5" customHeight="1">
      <c r="A300" s="246"/>
      <c r="B300" s="255" t="s">
        <v>124</v>
      </c>
      <c r="C300" s="248" t="s">
        <v>344</v>
      </c>
      <c r="D300" s="248" t="s">
        <v>413</v>
      </c>
      <c r="E300" s="248"/>
      <c r="F300" s="248"/>
      <c r="G300" s="249">
        <f>G301</f>
        <v>9484.9</v>
      </c>
    </row>
    <row r="301" spans="1:7" ht="33" customHeight="1">
      <c r="A301" s="246"/>
      <c r="B301" s="256" t="s">
        <v>631</v>
      </c>
      <c r="C301" s="252" t="s">
        <v>344</v>
      </c>
      <c r="D301" s="252" t="s">
        <v>413</v>
      </c>
      <c r="E301" s="252" t="s">
        <v>512</v>
      </c>
      <c r="F301" s="248"/>
      <c r="G301" s="253">
        <f>G302</f>
        <v>9484.9</v>
      </c>
    </row>
    <row r="302" spans="1:7" ht="21" customHeight="1">
      <c r="A302" s="246"/>
      <c r="B302" s="256" t="s">
        <v>627</v>
      </c>
      <c r="C302" s="252" t="s">
        <v>344</v>
      </c>
      <c r="D302" s="252" t="s">
        <v>413</v>
      </c>
      <c r="E302" s="252" t="s">
        <v>566</v>
      </c>
      <c r="F302" s="248"/>
      <c r="G302" s="253">
        <f>G303+G306</f>
        <v>9484.9</v>
      </c>
    </row>
    <row r="303" spans="1:7" ht="51.75" customHeight="1">
      <c r="A303" s="246"/>
      <c r="B303" s="267" t="s">
        <v>628</v>
      </c>
      <c r="C303" s="252" t="s">
        <v>344</v>
      </c>
      <c r="D303" s="252" t="s">
        <v>413</v>
      </c>
      <c r="E303" s="252" t="s">
        <v>861</v>
      </c>
      <c r="F303" s="248"/>
      <c r="G303" s="253">
        <f>G304+G305</f>
        <v>9179</v>
      </c>
    </row>
    <row r="304" spans="1:7" ht="30.75" customHeight="1">
      <c r="A304" s="246"/>
      <c r="B304" s="261" t="s">
        <v>427</v>
      </c>
      <c r="C304" s="252" t="s">
        <v>344</v>
      </c>
      <c r="D304" s="252" t="s">
        <v>413</v>
      </c>
      <c r="E304" s="252" t="s">
        <v>861</v>
      </c>
      <c r="F304" s="252" t="s">
        <v>430</v>
      </c>
      <c r="G304" s="253">
        <v>782.1</v>
      </c>
    </row>
    <row r="305" spans="1:7" ht="30.75" customHeight="1">
      <c r="A305" s="246"/>
      <c r="B305" s="251" t="s">
        <v>775</v>
      </c>
      <c r="C305" s="252" t="s">
        <v>344</v>
      </c>
      <c r="D305" s="252" t="s">
        <v>413</v>
      </c>
      <c r="E305" s="252" t="s">
        <v>861</v>
      </c>
      <c r="F305" s="252" t="s">
        <v>286</v>
      </c>
      <c r="G305" s="253">
        <v>8396.9</v>
      </c>
    </row>
    <row r="306" spans="1:7" ht="51.75" customHeight="1">
      <c r="A306" s="246"/>
      <c r="B306" s="267" t="s">
        <v>863</v>
      </c>
      <c r="C306" s="252" t="s">
        <v>344</v>
      </c>
      <c r="D306" s="252" t="s">
        <v>413</v>
      </c>
      <c r="E306" s="252" t="s">
        <v>862</v>
      </c>
      <c r="F306" s="248"/>
      <c r="G306" s="253">
        <f>G307</f>
        <v>305.9</v>
      </c>
    </row>
    <row r="307" spans="1:7" ht="30.75" customHeight="1">
      <c r="A307" s="246"/>
      <c r="B307" s="251" t="s">
        <v>775</v>
      </c>
      <c r="C307" s="252" t="s">
        <v>344</v>
      </c>
      <c r="D307" s="252" t="s">
        <v>413</v>
      </c>
      <c r="E307" s="252" t="s">
        <v>862</v>
      </c>
      <c r="F307" s="252" t="s">
        <v>286</v>
      </c>
      <c r="G307" s="253">
        <v>305.9</v>
      </c>
    </row>
    <row r="308" spans="1:7" ht="17.25" customHeight="1">
      <c r="A308" s="246"/>
      <c r="B308" s="278" t="s">
        <v>650</v>
      </c>
      <c r="C308" s="257" t="s">
        <v>344</v>
      </c>
      <c r="D308" s="257" t="s">
        <v>413</v>
      </c>
      <c r="E308" s="257" t="s">
        <v>862</v>
      </c>
      <c r="F308" s="252"/>
      <c r="G308" s="279">
        <v>290.6</v>
      </c>
    </row>
    <row r="309" spans="1:7" ht="18" customHeight="1">
      <c r="A309" s="246" t="s">
        <v>345</v>
      </c>
      <c r="B309" s="250" t="s">
        <v>347</v>
      </c>
      <c r="C309" s="248" t="s">
        <v>348</v>
      </c>
      <c r="D309" s="248"/>
      <c r="E309" s="248"/>
      <c r="F309" s="248"/>
      <c r="G309" s="249">
        <f>G310</f>
        <v>3968.54323</v>
      </c>
    </row>
    <row r="310" spans="1:7" ht="27.75" customHeight="1">
      <c r="A310" s="246"/>
      <c r="B310" s="254" t="s">
        <v>190</v>
      </c>
      <c r="C310" s="252" t="s">
        <v>348</v>
      </c>
      <c r="D310" s="252" t="s">
        <v>191</v>
      </c>
      <c r="E310" s="252"/>
      <c r="F310" s="252"/>
      <c r="G310" s="253">
        <f>G311</f>
        <v>3968.54323</v>
      </c>
    </row>
    <row r="311" spans="1:7" ht="30.75" customHeight="1">
      <c r="A311" s="246"/>
      <c r="B311" s="254" t="s">
        <v>384</v>
      </c>
      <c r="C311" s="252" t="s">
        <v>348</v>
      </c>
      <c r="D311" s="252" t="s">
        <v>191</v>
      </c>
      <c r="E311" s="252" t="s">
        <v>516</v>
      </c>
      <c r="F311" s="252"/>
      <c r="G311" s="253">
        <f>G312</f>
        <v>3968.54323</v>
      </c>
    </row>
    <row r="312" spans="1:7" ht="51.75" customHeight="1">
      <c r="A312" s="246"/>
      <c r="B312" s="251" t="s">
        <v>567</v>
      </c>
      <c r="C312" s="252" t="s">
        <v>348</v>
      </c>
      <c r="D312" s="252" t="s">
        <v>191</v>
      </c>
      <c r="E312" s="252" t="s">
        <v>498</v>
      </c>
      <c r="F312" s="252"/>
      <c r="G312" s="253">
        <f>G313+G314+G315</f>
        <v>3968.54323</v>
      </c>
    </row>
    <row r="313" spans="1:7" ht="54" customHeight="1">
      <c r="A313" s="246"/>
      <c r="B313" s="254" t="s">
        <v>426</v>
      </c>
      <c r="C313" s="252" t="s">
        <v>348</v>
      </c>
      <c r="D313" s="252" t="s">
        <v>191</v>
      </c>
      <c r="E313" s="252" t="s">
        <v>498</v>
      </c>
      <c r="F313" s="252" t="s">
        <v>429</v>
      </c>
      <c r="G313" s="253">
        <v>3783.54323</v>
      </c>
    </row>
    <row r="314" spans="1:7" ht="27" customHeight="1">
      <c r="A314" s="246"/>
      <c r="B314" s="254" t="s">
        <v>427</v>
      </c>
      <c r="C314" s="252" t="s">
        <v>348</v>
      </c>
      <c r="D314" s="252" t="s">
        <v>191</v>
      </c>
      <c r="E314" s="252" t="s">
        <v>498</v>
      </c>
      <c r="F314" s="252" t="s">
        <v>430</v>
      </c>
      <c r="G314" s="253">
        <v>170</v>
      </c>
    </row>
    <row r="315" spans="1:7" ht="16.5" customHeight="1">
      <c r="A315" s="272"/>
      <c r="B315" s="273" t="s">
        <v>428</v>
      </c>
      <c r="C315" s="274" t="s">
        <v>348</v>
      </c>
      <c r="D315" s="274" t="s">
        <v>191</v>
      </c>
      <c r="E315" s="274" t="s">
        <v>498</v>
      </c>
      <c r="F315" s="274" t="s">
        <v>431</v>
      </c>
      <c r="G315" s="253">
        <v>15</v>
      </c>
    </row>
    <row r="316" spans="1:7" ht="18.75" customHeight="1">
      <c r="A316" s="246"/>
      <c r="B316" s="275" t="s">
        <v>284</v>
      </c>
      <c r="C316" s="276"/>
      <c r="D316" s="276"/>
      <c r="E316" s="276"/>
      <c r="F316" s="276"/>
      <c r="G316" s="249">
        <f>G14+G21+G222+G229+G309</f>
        <v>432638.2508</v>
      </c>
    </row>
    <row r="317" ht="17.25" customHeight="1">
      <c r="B317" s="277"/>
    </row>
    <row r="318" ht="12.75">
      <c r="B318" s="277"/>
    </row>
    <row r="319" ht="12.75">
      <c r="B319" s="277"/>
    </row>
  </sheetData>
  <sheetProtection/>
  <mergeCells count="15">
    <mergeCell ref="C1:G1"/>
    <mergeCell ref="C2:G2"/>
    <mergeCell ref="B3:G3"/>
    <mergeCell ref="B4:G4"/>
    <mergeCell ref="B5:G5"/>
    <mergeCell ref="B6:G6"/>
    <mergeCell ref="A9:G9"/>
    <mergeCell ref="G11:G12"/>
    <mergeCell ref="F11:F12"/>
    <mergeCell ref="B10:F10"/>
    <mergeCell ref="A11:A1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H310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4.875" style="240" customWidth="1"/>
    <col min="2" max="2" width="57.375" style="240" customWidth="1"/>
    <col min="3" max="3" width="9.125" style="240" customWidth="1"/>
    <col min="4" max="4" width="8.75390625" style="240" customWidth="1"/>
    <col min="5" max="5" width="13.125" style="240" customWidth="1"/>
    <col min="6" max="6" width="9.125" style="240" customWidth="1"/>
    <col min="7" max="8" width="15.625" style="240" customWidth="1"/>
    <col min="9" max="16384" width="9.125" style="240" customWidth="1"/>
  </cols>
  <sheetData>
    <row r="1" spans="1:8" ht="15">
      <c r="A1" s="295"/>
      <c r="B1" s="309"/>
      <c r="C1" s="437" t="s">
        <v>761</v>
      </c>
      <c r="D1" s="440"/>
      <c r="E1" s="440"/>
      <c r="F1" s="440"/>
      <c r="G1" s="440"/>
      <c r="H1" s="440"/>
    </row>
    <row r="2" spans="1:8" ht="15">
      <c r="A2" s="295"/>
      <c r="B2" s="309"/>
      <c r="C2" s="437" t="s">
        <v>78</v>
      </c>
      <c r="D2" s="440"/>
      <c r="E2" s="440"/>
      <c r="F2" s="440"/>
      <c r="G2" s="440"/>
      <c r="H2" s="440"/>
    </row>
    <row r="3" spans="1:8" ht="15">
      <c r="A3" s="295"/>
      <c r="B3" s="437" t="s">
        <v>77</v>
      </c>
      <c r="C3" s="439"/>
      <c r="D3" s="440"/>
      <c r="E3" s="440"/>
      <c r="F3" s="440"/>
      <c r="G3" s="440"/>
      <c r="H3" s="440"/>
    </row>
    <row r="4" spans="1:8" ht="15">
      <c r="A4" s="295"/>
      <c r="B4" s="437" t="s">
        <v>727</v>
      </c>
      <c r="C4" s="437"/>
      <c r="D4" s="440"/>
      <c r="E4" s="440"/>
      <c r="F4" s="440"/>
      <c r="G4" s="440"/>
      <c r="H4" s="440"/>
    </row>
    <row r="5" spans="1:8" ht="15">
      <c r="A5" s="295"/>
      <c r="B5" s="437" t="s">
        <v>794</v>
      </c>
      <c r="C5" s="437"/>
      <c r="D5" s="440"/>
      <c r="E5" s="440"/>
      <c r="F5" s="440"/>
      <c r="G5" s="440"/>
      <c r="H5" s="440"/>
    </row>
    <row r="6" spans="1:8" ht="15">
      <c r="A6" s="295"/>
      <c r="B6" s="437" t="s">
        <v>797</v>
      </c>
      <c r="C6" s="437"/>
      <c r="D6" s="440"/>
      <c r="E6" s="440"/>
      <c r="F6" s="440"/>
      <c r="G6" s="440"/>
      <c r="H6" s="440"/>
    </row>
    <row r="8" spans="1:8" ht="15.75" customHeight="1">
      <c r="A8" s="241"/>
      <c r="B8" s="452" t="s">
        <v>919</v>
      </c>
      <c r="C8" s="452"/>
      <c r="D8" s="452"/>
      <c r="E8" s="452"/>
      <c r="F8" s="452"/>
      <c r="G8" s="440"/>
      <c r="H8" s="440"/>
    </row>
    <row r="9" spans="1:6" ht="18.75">
      <c r="A9" s="239"/>
      <c r="B9" s="452"/>
      <c r="C9" s="452"/>
      <c r="D9" s="452"/>
      <c r="E9" s="452"/>
      <c r="F9" s="452"/>
    </row>
    <row r="10" spans="1:8" ht="12.75" customHeight="1">
      <c r="A10" s="453" t="s">
        <v>180</v>
      </c>
      <c r="B10" s="455" t="s">
        <v>181</v>
      </c>
      <c r="C10" s="457" t="s">
        <v>182</v>
      </c>
      <c r="D10" s="457" t="s">
        <v>183</v>
      </c>
      <c r="E10" s="457" t="s">
        <v>184</v>
      </c>
      <c r="F10" s="457" t="s">
        <v>185</v>
      </c>
      <c r="G10" s="450" t="s">
        <v>760</v>
      </c>
      <c r="H10" s="450" t="s">
        <v>891</v>
      </c>
    </row>
    <row r="11" spans="1:8" ht="27" customHeight="1">
      <c r="A11" s="454"/>
      <c r="B11" s="456"/>
      <c r="C11" s="458"/>
      <c r="D11" s="458"/>
      <c r="E11" s="458"/>
      <c r="F11" s="458"/>
      <c r="G11" s="451"/>
      <c r="H11" s="451"/>
    </row>
    <row r="12" spans="1:8" ht="12.75" customHeight="1">
      <c r="A12" s="242" t="s">
        <v>127</v>
      </c>
      <c r="B12" s="243">
        <v>2</v>
      </c>
      <c r="C12" s="244" t="s">
        <v>128</v>
      </c>
      <c r="D12" s="244" t="s">
        <v>358</v>
      </c>
      <c r="E12" s="244" t="s">
        <v>129</v>
      </c>
      <c r="F12" s="244" t="s">
        <v>130</v>
      </c>
      <c r="G12" s="245"/>
      <c r="H12" s="245"/>
    </row>
    <row r="13" spans="1:8" ht="29.25" customHeight="1">
      <c r="A13" s="246" t="s">
        <v>186</v>
      </c>
      <c r="B13" s="247" t="s">
        <v>187</v>
      </c>
      <c r="C13" s="248" t="s">
        <v>188</v>
      </c>
      <c r="D13" s="248"/>
      <c r="E13" s="248"/>
      <c r="F13" s="248"/>
      <c r="G13" s="249">
        <f aca="true" t="shared" si="0" ref="G13:H15">G14</f>
        <v>8885.86599</v>
      </c>
      <c r="H13" s="249">
        <f t="shared" si="0"/>
        <v>8885.86599</v>
      </c>
    </row>
    <row r="14" spans="1:8" ht="28.5" customHeight="1">
      <c r="A14" s="246"/>
      <c r="B14" s="250" t="s">
        <v>190</v>
      </c>
      <c r="C14" s="248" t="s">
        <v>188</v>
      </c>
      <c r="D14" s="248" t="s">
        <v>191</v>
      </c>
      <c r="E14" s="248"/>
      <c r="F14" s="248"/>
      <c r="G14" s="249">
        <f t="shared" si="0"/>
        <v>8885.86599</v>
      </c>
      <c r="H14" s="249">
        <f t="shared" si="0"/>
        <v>8885.86599</v>
      </c>
    </row>
    <row r="15" spans="1:8" ht="17.25" customHeight="1">
      <c r="A15" s="246"/>
      <c r="B15" s="251" t="s">
        <v>384</v>
      </c>
      <c r="C15" s="252" t="s">
        <v>188</v>
      </c>
      <c r="D15" s="252" t="s">
        <v>191</v>
      </c>
      <c r="E15" s="252" t="s">
        <v>497</v>
      </c>
      <c r="F15" s="252"/>
      <c r="G15" s="253">
        <f t="shared" si="0"/>
        <v>8885.86599</v>
      </c>
      <c r="H15" s="253">
        <f t="shared" si="0"/>
        <v>8885.86599</v>
      </c>
    </row>
    <row r="16" spans="1:8" ht="53.25" customHeight="1">
      <c r="A16" s="246"/>
      <c r="B16" s="254" t="s">
        <v>567</v>
      </c>
      <c r="C16" s="252" t="s">
        <v>188</v>
      </c>
      <c r="D16" s="252" t="s">
        <v>191</v>
      </c>
      <c r="E16" s="252" t="s">
        <v>498</v>
      </c>
      <c r="F16" s="252"/>
      <c r="G16" s="253">
        <f>G17+G18+G19</f>
        <v>8885.86599</v>
      </c>
      <c r="H16" s="253">
        <f>H17+H18+H19</f>
        <v>8885.86599</v>
      </c>
    </row>
    <row r="17" spans="1:8" ht="51.75" customHeight="1">
      <c r="A17" s="246"/>
      <c r="B17" s="254" t="s">
        <v>426</v>
      </c>
      <c r="C17" s="252" t="s">
        <v>188</v>
      </c>
      <c r="D17" s="252" t="s">
        <v>191</v>
      </c>
      <c r="E17" s="252" t="s">
        <v>498</v>
      </c>
      <c r="F17" s="252" t="s">
        <v>429</v>
      </c>
      <c r="G17" s="253">
        <v>8474.86599</v>
      </c>
      <c r="H17" s="253">
        <v>8474.86599</v>
      </c>
    </row>
    <row r="18" spans="1:8" ht="25.5">
      <c r="A18" s="246"/>
      <c r="B18" s="254" t="s">
        <v>427</v>
      </c>
      <c r="C18" s="252" t="s">
        <v>188</v>
      </c>
      <c r="D18" s="252" t="s">
        <v>191</v>
      </c>
      <c r="E18" s="252" t="s">
        <v>498</v>
      </c>
      <c r="F18" s="252" t="s">
        <v>430</v>
      </c>
      <c r="G18" s="253">
        <v>400</v>
      </c>
      <c r="H18" s="253">
        <v>400</v>
      </c>
    </row>
    <row r="19" spans="1:8" ht="22.5" customHeight="1">
      <c r="A19" s="246"/>
      <c r="B19" s="254" t="s">
        <v>428</v>
      </c>
      <c r="C19" s="252" t="s">
        <v>188</v>
      </c>
      <c r="D19" s="252" t="s">
        <v>191</v>
      </c>
      <c r="E19" s="252" t="s">
        <v>498</v>
      </c>
      <c r="F19" s="252" t="s">
        <v>431</v>
      </c>
      <c r="G19" s="253">
        <v>11</v>
      </c>
      <c r="H19" s="253">
        <v>11</v>
      </c>
    </row>
    <row r="20" spans="1:8" ht="12.75">
      <c r="A20" s="246" t="s">
        <v>192</v>
      </c>
      <c r="B20" s="247" t="s">
        <v>193</v>
      </c>
      <c r="C20" s="248" t="s">
        <v>194</v>
      </c>
      <c r="D20" s="248"/>
      <c r="E20" s="248"/>
      <c r="F20" s="248"/>
      <c r="G20" s="249">
        <f>G21+G25+G45+G49+G71+G77+G83+G98+G107+G118+G134+G137+G143+G158+G164+G170+G175+G181+G197+G210</f>
        <v>335231.18455</v>
      </c>
      <c r="H20" s="249">
        <f>H21+H25+H45+H49+H71+H77+H83+H98+H107+H118+H134+H137+H143+H158+H164+H170+H175+H181+H197+H210</f>
        <v>333259.91813999997</v>
      </c>
    </row>
    <row r="21" spans="1:8" ht="30.75" customHeight="1">
      <c r="A21" s="246"/>
      <c r="B21" s="255" t="s">
        <v>287</v>
      </c>
      <c r="C21" s="248" t="s">
        <v>194</v>
      </c>
      <c r="D21" s="248" t="s">
        <v>195</v>
      </c>
      <c r="E21" s="248"/>
      <c r="F21" s="248"/>
      <c r="G21" s="249">
        <f aca="true" t="shared" si="1" ref="G21:H23">G22</f>
        <v>3851.62107</v>
      </c>
      <c r="H21" s="249">
        <f t="shared" si="1"/>
        <v>3851.62107</v>
      </c>
    </row>
    <row r="22" spans="1:8" ht="18" customHeight="1">
      <c r="A22" s="246"/>
      <c r="B22" s="251" t="s">
        <v>384</v>
      </c>
      <c r="C22" s="252" t="s">
        <v>194</v>
      </c>
      <c r="D22" s="252" t="s">
        <v>195</v>
      </c>
      <c r="E22" s="252" t="s">
        <v>516</v>
      </c>
      <c r="F22" s="252"/>
      <c r="G22" s="253">
        <f t="shared" si="1"/>
        <v>3851.62107</v>
      </c>
      <c r="H22" s="253">
        <f t="shared" si="1"/>
        <v>3851.62107</v>
      </c>
    </row>
    <row r="23" spans="1:8" ht="24" customHeight="1">
      <c r="A23" s="246"/>
      <c r="B23" s="254" t="s">
        <v>586</v>
      </c>
      <c r="C23" s="252" t="s">
        <v>194</v>
      </c>
      <c r="D23" s="252" t="s">
        <v>195</v>
      </c>
      <c r="E23" s="252" t="s">
        <v>517</v>
      </c>
      <c r="F23" s="252"/>
      <c r="G23" s="253">
        <f t="shared" si="1"/>
        <v>3851.62107</v>
      </c>
      <c r="H23" s="253">
        <f t="shared" si="1"/>
        <v>3851.62107</v>
      </c>
    </row>
    <row r="24" spans="1:8" ht="16.5" customHeight="1">
      <c r="A24" s="246"/>
      <c r="B24" s="254" t="s">
        <v>426</v>
      </c>
      <c r="C24" s="252" t="s">
        <v>194</v>
      </c>
      <c r="D24" s="252" t="s">
        <v>195</v>
      </c>
      <c r="E24" s="252" t="s">
        <v>517</v>
      </c>
      <c r="F24" s="252" t="s">
        <v>429</v>
      </c>
      <c r="G24" s="253">
        <v>3851.62107</v>
      </c>
      <c r="H24" s="253">
        <v>3851.62107</v>
      </c>
    </row>
    <row r="25" spans="1:8" ht="46.5" customHeight="1">
      <c r="A25" s="246"/>
      <c r="B25" s="255" t="s">
        <v>196</v>
      </c>
      <c r="C25" s="248" t="s">
        <v>194</v>
      </c>
      <c r="D25" s="248" t="s">
        <v>139</v>
      </c>
      <c r="E25" s="248"/>
      <c r="F25" s="248"/>
      <c r="G25" s="249">
        <f>G26+G33</f>
        <v>24826.119</v>
      </c>
      <c r="H25" s="249">
        <f>H26+H33</f>
        <v>24826.119</v>
      </c>
    </row>
    <row r="26" spans="1:8" ht="15.75" customHeight="1">
      <c r="A26" s="246"/>
      <c r="B26" s="251" t="s">
        <v>384</v>
      </c>
      <c r="C26" s="252" t="s">
        <v>194</v>
      </c>
      <c r="D26" s="252" t="s">
        <v>139</v>
      </c>
      <c r="E26" s="252" t="s">
        <v>516</v>
      </c>
      <c r="F26" s="252"/>
      <c r="G26" s="253">
        <f>G27+G30</f>
        <v>21945.119</v>
      </c>
      <c r="H26" s="253">
        <f>H27+H30</f>
        <v>21945.119</v>
      </c>
    </row>
    <row r="27" spans="1:8" ht="53.25" customHeight="1">
      <c r="A27" s="246"/>
      <c r="B27" s="258" t="s">
        <v>567</v>
      </c>
      <c r="C27" s="252" t="s">
        <v>194</v>
      </c>
      <c r="D27" s="252" t="s">
        <v>139</v>
      </c>
      <c r="E27" s="252" t="s">
        <v>498</v>
      </c>
      <c r="F27" s="252"/>
      <c r="G27" s="253">
        <f>G28+G29</f>
        <v>20831.119</v>
      </c>
      <c r="H27" s="253">
        <f>H28+H29</f>
        <v>20831.119</v>
      </c>
    </row>
    <row r="28" spans="1:8" ht="51.75" customHeight="1">
      <c r="A28" s="246"/>
      <c r="B28" s="254" t="s">
        <v>426</v>
      </c>
      <c r="C28" s="252" t="s">
        <v>194</v>
      </c>
      <c r="D28" s="252" t="s">
        <v>139</v>
      </c>
      <c r="E28" s="252" t="s">
        <v>498</v>
      </c>
      <c r="F28" s="252" t="s">
        <v>429</v>
      </c>
      <c r="G28" s="253">
        <v>17907.119</v>
      </c>
      <c r="H28" s="253">
        <v>17907.119</v>
      </c>
    </row>
    <row r="29" spans="1:8" ht="28.5" customHeight="1">
      <c r="A29" s="246"/>
      <c r="B29" s="254" t="s">
        <v>427</v>
      </c>
      <c r="C29" s="252" t="s">
        <v>194</v>
      </c>
      <c r="D29" s="252" t="s">
        <v>139</v>
      </c>
      <c r="E29" s="252" t="s">
        <v>498</v>
      </c>
      <c r="F29" s="252" t="s">
        <v>430</v>
      </c>
      <c r="G29" s="253">
        <v>2924</v>
      </c>
      <c r="H29" s="253">
        <v>2924</v>
      </c>
    </row>
    <row r="30" spans="1:8" ht="28.5" customHeight="1">
      <c r="A30" s="246"/>
      <c r="B30" s="251" t="s">
        <v>588</v>
      </c>
      <c r="C30" s="252" t="s">
        <v>194</v>
      </c>
      <c r="D30" s="252" t="s">
        <v>139</v>
      </c>
      <c r="E30" s="252" t="s">
        <v>518</v>
      </c>
      <c r="F30" s="252"/>
      <c r="G30" s="253">
        <f>G31+G32</f>
        <v>1114</v>
      </c>
      <c r="H30" s="253">
        <f>H31+H32</f>
        <v>1114</v>
      </c>
    </row>
    <row r="31" spans="1:8" ht="52.5" customHeight="1">
      <c r="A31" s="246"/>
      <c r="B31" s="254" t="s">
        <v>426</v>
      </c>
      <c r="C31" s="252" t="s">
        <v>194</v>
      </c>
      <c r="D31" s="252" t="s">
        <v>139</v>
      </c>
      <c r="E31" s="252" t="s">
        <v>518</v>
      </c>
      <c r="F31" s="252" t="s">
        <v>429</v>
      </c>
      <c r="G31" s="253">
        <v>795.9</v>
      </c>
      <c r="H31" s="253">
        <v>795.9</v>
      </c>
    </row>
    <row r="32" spans="1:8" ht="33.75" customHeight="1">
      <c r="A32" s="246"/>
      <c r="B32" s="254" t="s">
        <v>427</v>
      </c>
      <c r="C32" s="252" t="s">
        <v>194</v>
      </c>
      <c r="D32" s="252" t="s">
        <v>139</v>
      </c>
      <c r="E32" s="252" t="s">
        <v>518</v>
      </c>
      <c r="F32" s="252" t="s">
        <v>430</v>
      </c>
      <c r="G32" s="253">
        <v>318.1</v>
      </c>
      <c r="H32" s="253">
        <v>318.1</v>
      </c>
    </row>
    <row r="33" spans="1:8" ht="39" customHeight="1">
      <c r="A33" s="246"/>
      <c r="B33" s="254" t="s">
        <v>631</v>
      </c>
      <c r="C33" s="252" t="s">
        <v>194</v>
      </c>
      <c r="D33" s="252" t="s">
        <v>139</v>
      </c>
      <c r="E33" s="252" t="s">
        <v>512</v>
      </c>
      <c r="F33" s="252"/>
      <c r="G33" s="253">
        <f>G34+G39+G42</f>
        <v>2881</v>
      </c>
      <c r="H33" s="253">
        <f>H34+H39+H42</f>
        <v>2881</v>
      </c>
    </row>
    <row r="34" spans="1:8" ht="20.25" customHeight="1">
      <c r="A34" s="246"/>
      <c r="B34" s="254" t="s">
        <v>589</v>
      </c>
      <c r="C34" s="252" t="s">
        <v>194</v>
      </c>
      <c r="D34" s="252" t="s">
        <v>139</v>
      </c>
      <c r="E34" s="252" t="s">
        <v>590</v>
      </c>
      <c r="F34" s="252"/>
      <c r="G34" s="253">
        <f>G35</f>
        <v>955</v>
      </c>
      <c r="H34" s="253">
        <f>H35</f>
        <v>955</v>
      </c>
    </row>
    <row r="35" spans="1:8" ht="40.5" customHeight="1">
      <c r="A35" s="246"/>
      <c r="B35" s="251" t="s">
        <v>591</v>
      </c>
      <c r="C35" s="252" t="s">
        <v>194</v>
      </c>
      <c r="D35" s="252" t="s">
        <v>139</v>
      </c>
      <c r="E35" s="252" t="s">
        <v>519</v>
      </c>
      <c r="F35" s="252"/>
      <c r="G35" s="253">
        <f>G36+G37</f>
        <v>955</v>
      </c>
      <c r="H35" s="253">
        <f>H36+H37</f>
        <v>955</v>
      </c>
    </row>
    <row r="36" spans="1:8" ht="57.75" customHeight="1">
      <c r="A36" s="246"/>
      <c r="B36" s="254" t="s">
        <v>426</v>
      </c>
      <c r="C36" s="252" t="s">
        <v>194</v>
      </c>
      <c r="D36" s="252" t="s">
        <v>139</v>
      </c>
      <c r="E36" s="252" t="s">
        <v>519</v>
      </c>
      <c r="F36" s="252" t="s">
        <v>429</v>
      </c>
      <c r="G36" s="253">
        <v>796</v>
      </c>
      <c r="H36" s="253">
        <v>796</v>
      </c>
    </row>
    <row r="37" spans="1:8" ht="32.25" customHeight="1">
      <c r="A37" s="246"/>
      <c r="B37" s="254" t="s">
        <v>427</v>
      </c>
      <c r="C37" s="252" t="s">
        <v>194</v>
      </c>
      <c r="D37" s="252" t="s">
        <v>139</v>
      </c>
      <c r="E37" s="252" t="s">
        <v>519</v>
      </c>
      <c r="F37" s="252" t="s">
        <v>430</v>
      </c>
      <c r="G37" s="253">
        <v>159</v>
      </c>
      <c r="H37" s="253">
        <v>159</v>
      </c>
    </row>
    <row r="38" spans="1:8" ht="21" customHeight="1">
      <c r="A38" s="246"/>
      <c r="B38" s="254" t="s">
        <v>584</v>
      </c>
      <c r="C38" s="252" t="s">
        <v>194</v>
      </c>
      <c r="D38" s="252" t="s">
        <v>139</v>
      </c>
      <c r="E38" s="252" t="s">
        <v>513</v>
      </c>
      <c r="F38" s="252"/>
      <c r="G38" s="253">
        <f>G39+G42</f>
        <v>1926</v>
      </c>
      <c r="H38" s="253">
        <f>H39+H42</f>
        <v>1926</v>
      </c>
    </row>
    <row r="39" spans="1:8" ht="55.5" customHeight="1">
      <c r="A39" s="246"/>
      <c r="B39" s="254" t="s">
        <v>592</v>
      </c>
      <c r="C39" s="252" t="s">
        <v>194</v>
      </c>
      <c r="D39" s="252" t="s">
        <v>139</v>
      </c>
      <c r="E39" s="252" t="s">
        <v>520</v>
      </c>
      <c r="F39" s="252"/>
      <c r="G39" s="253">
        <f>G40+G41</f>
        <v>1448</v>
      </c>
      <c r="H39" s="253">
        <f>H40+H41</f>
        <v>1448</v>
      </c>
    </row>
    <row r="40" spans="1:8" ht="54" customHeight="1">
      <c r="A40" s="246"/>
      <c r="B40" s="254" t="s">
        <v>426</v>
      </c>
      <c r="C40" s="252" t="s">
        <v>194</v>
      </c>
      <c r="D40" s="252" t="s">
        <v>139</v>
      </c>
      <c r="E40" s="252" t="s">
        <v>520</v>
      </c>
      <c r="F40" s="252" t="s">
        <v>429</v>
      </c>
      <c r="G40" s="253">
        <v>796</v>
      </c>
      <c r="H40" s="253">
        <v>796</v>
      </c>
    </row>
    <row r="41" spans="1:8" ht="28.5" customHeight="1">
      <c r="A41" s="246"/>
      <c r="B41" s="254" t="s">
        <v>427</v>
      </c>
      <c r="C41" s="252" t="s">
        <v>194</v>
      </c>
      <c r="D41" s="252" t="s">
        <v>139</v>
      </c>
      <c r="E41" s="252" t="s">
        <v>520</v>
      </c>
      <c r="F41" s="252" t="s">
        <v>430</v>
      </c>
      <c r="G41" s="253">
        <v>652</v>
      </c>
      <c r="H41" s="253">
        <v>652</v>
      </c>
    </row>
    <row r="42" spans="1:8" ht="58.5" customHeight="1">
      <c r="A42" s="246"/>
      <c r="B42" s="254" t="s">
        <v>593</v>
      </c>
      <c r="C42" s="252" t="s">
        <v>194</v>
      </c>
      <c r="D42" s="252" t="s">
        <v>139</v>
      </c>
      <c r="E42" s="252" t="s">
        <v>521</v>
      </c>
      <c r="F42" s="252"/>
      <c r="G42" s="253">
        <f>G43+G44</f>
        <v>478</v>
      </c>
      <c r="H42" s="253">
        <f>H43+H44</f>
        <v>478</v>
      </c>
    </row>
    <row r="43" spans="1:8" ht="55.5" customHeight="1">
      <c r="A43" s="246"/>
      <c r="B43" s="254" t="s">
        <v>426</v>
      </c>
      <c r="C43" s="252" t="s">
        <v>194</v>
      </c>
      <c r="D43" s="252" t="s">
        <v>139</v>
      </c>
      <c r="E43" s="252" t="s">
        <v>521</v>
      </c>
      <c r="F43" s="252" t="s">
        <v>429</v>
      </c>
      <c r="G43" s="253">
        <v>398</v>
      </c>
      <c r="H43" s="253">
        <v>398</v>
      </c>
    </row>
    <row r="44" spans="1:8" ht="29.25" customHeight="1">
      <c r="A44" s="246"/>
      <c r="B44" s="254" t="s">
        <v>427</v>
      </c>
      <c r="C44" s="252" t="s">
        <v>194</v>
      </c>
      <c r="D44" s="252" t="s">
        <v>139</v>
      </c>
      <c r="E44" s="252" t="s">
        <v>521</v>
      </c>
      <c r="F44" s="252" t="s">
        <v>430</v>
      </c>
      <c r="G44" s="253">
        <v>80</v>
      </c>
      <c r="H44" s="253">
        <v>80</v>
      </c>
    </row>
    <row r="45" spans="1:8" ht="15" customHeight="1">
      <c r="A45" s="246"/>
      <c r="B45" s="247" t="s">
        <v>140</v>
      </c>
      <c r="C45" s="248" t="s">
        <v>194</v>
      </c>
      <c r="D45" s="248" t="s">
        <v>335</v>
      </c>
      <c r="E45" s="248"/>
      <c r="F45" s="248"/>
      <c r="G45" s="249">
        <f aca="true" t="shared" si="2" ref="G45:H47">G46</f>
        <v>1000</v>
      </c>
      <c r="H45" s="249">
        <f t="shared" si="2"/>
        <v>1000</v>
      </c>
    </row>
    <row r="46" spans="1:8" ht="18" customHeight="1">
      <c r="A46" s="259"/>
      <c r="B46" s="256" t="s">
        <v>384</v>
      </c>
      <c r="C46" s="252" t="s">
        <v>194</v>
      </c>
      <c r="D46" s="252" t="s">
        <v>335</v>
      </c>
      <c r="E46" s="252" t="s">
        <v>516</v>
      </c>
      <c r="F46" s="252"/>
      <c r="G46" s="253">
        <f t="shared" si="2"/>
        <v>1000</v>
      </c>
      <c r="H46" s="253">
        <f t="shared" si="2"/>
        <v>1000</v>
      </c>
    </row>
    <row r="47" spans="1:8" ht="21.75" customHeight="1">
      <c r="A47" s="259"/>
      <c r="B47" s="251" t="s">
        <v>594</v>
      </c>
      <c r="C47" s="252" t="s">
        <v>194</v>
      </c>
      <c r="D47" s="252" t="s">
        <v>335</v>
      </c>
      <c r="E47" s="252" t="s">
        <v>522</v>
      </c>
      <c r="F47" s="252"/>
      <c r="G47" s="253">
        <f t="shared" si="2"/>
        <v>1000</v>
      </c>
      <c r="H47" s="253">
        <f t="shared" si="2"/>
        <v>1000</v>
      </c>
    </row>
    <row r="48" spans="1:8" ht="20.25" customHeight="1">
      <c r="A48" s="259"/>
      <c r="B48" s="254" t="s">
        <v>428</v>
      </c>
      <c r="C48" s="252" t="s">
        <v>194</v>
      </c>
      <c r="D48" s="252" t="s">
        <v>335</v>
      </c>
      <c r="E48" s="252" t="s">
        <v>522</v>
      </c>
      <c r="F48" s="252" t="s">
        <v>431</v>
      </c>
      <c r="G48" s="253">
        <v>1000</v>
      </c>
      <c r="H48" s="253">
        <v>1000</v>
      </c>
    </row>
    <row r="49" spans="1:8" ht="19.5" customHeight="1">
      <c r="A49" s="246"/>
      <c r="B49" s="255" t="s">
        <v>141</v>
      </c>
      <c r="C49" s="248" t="s">
        <v>194</v>
      </c>
      <c r="D49" s="248" t="s">
        <v>315</v>
      </c>
      <c r="E49" s="248"/>
      <c r="F49" s="248"/>
      <c r="G49" s="249">
        <f>G50+G55+G69</f>
        <v>27618.07738</v>
      </c>
      <c r="H49" s="249">
        <f>H50+H55+H69</f>
        <v>26617.21097</v>
      </c>
    </row>
    <row r="50" spans="1:8" ht="54" customHeight="1">
      <c r="A50" s="246"/>
      <c r="B50" s="261" t="s">
        <v>878</v>
      </c>
      <c r="C50" s="252" t="s">
        <v>194</v>
      </c>
      <c r="D50" s="252" t="s">
        <v>315</v>
      </c>
      <c r="E50" s="252" t="s">
        <v>596</v>
      </c>
      <c r="F50" s="252"/>
      <c r="G50" s="253">
        <f>G51+G53</f>
        <v>278.644</v>
      </c>
      <c r="H50" s="253">
        <f>H51+H53</f>
        <v>278.644</v>
      </c>
    </row>
    <row r="51" spans="1:8" ht="16.5" customHeight="1">
      <c r="A51" s="246"/>
      <c r="B51" s="261" t="s">
        <v>523</v>
      </c>
      <c r="C51" s="252" t="s">
        <v>194</v>
      </c>
      <c r="D51" s="252" t="s">
        <v>315</v>
      </c>
      <c r="E51" s="252" t="s">
        <v>524</v>
      </c>
      <c r="F51" s="252"/>
      <c r="G51" s="253">
        <f>G52</f>
        <v>120.544</v>
      </c>
      <c r="H51" s="253">
        <f>H52</f>
        <v>120.544</v>
      </c>
    </row>
    <row r="52" spans="1:8" ht="17.25" customHeight="1">
      <c r="A52" s="246"/>
      <c r="B52" s="262" t="s">
        <v>428</v>
      </c>
      <c r="C52" s="252" t="s">
        <v>194</v>
      </c>
      <c r="D52" s="252" t="s">
        <v>315</v>
      </c>
      <c r="E52" s="252" t="s">
        <v>524</v>
      </c>
      <c r="F52" s="252" t="s">
        <v>431</v>
      </c>
      <c r="G52" s="253">
        <v>120.544</v>
      </c>
      <c r="H52" s="253">
        <v>120.544</v>
      </c>
    </row>
    <row r="53" spans="1:8" ht="39.75" customHeight="1">
      <c r="A53" s="246"/>
      <c r="B53" s="261" t="s">
        <v>525</v>
      </c>
      <c r="C53" s="252" t="s">
        <v>194</v>
      </c>
      <c r="D53" s="252" t="s">
        <v>315</v>
      </c>
      <c r="E53" s="252" t="s">
        <v>526</v>
      </c>
      <c r="F53" s="252"/>
      <c r="G53" s="253">
        <v>158.1</v>
      </c>
      <c r="H53" s="253">
        <v>158.1</v>
      </c>
    </row>
    <row r="54" spans="1:8" ht="25.5" customHeight="1">
      <c r="A54" s="246"/>
      <c r="B54" s="262" t="s">
        <v>428</v>
      </c>
      <c r="C54" s="252" t="s">
        <v>194</v>
      </c>
      <c r="D54" s="252" t="s">
        <v>315</v>
      </c>
      <c r="E54" s="252" t="s">
        <v>526</v>
      </c>
      <c r="F54" s="252" t="s">
        <v>431</v>
      </c>
      <c r="G54" s="253">
        <v>158.1</v>
      </c>
      <c r="H54" s="253">
        <v>158.1</v>
      </c>
    </row>
    <row r="55" spans="1:8" ht="18" customHeight="1">
      <c r="A55" s="246"/>
      <c r="B55" s="251" t="s">
        <v>384</v>
      </c>
      <c r="C55" s="252" t="s">
        <v>194</v>
      </c>
      <c r="D55" s="252" t="s">
        <v>315</v>
      </c>
      <c r="E55" s="252" t="s">
        <v>516</v>
      </c>
      <c r="F55" s="252"/>
      <c r="G55" s="260">
        <f>G56+G58+G62+G65+G67</f>
        <v>26310.150289999998</v>
      </c>
      <c r="H55" s="260">
        <f>H56+H58+H62+H65+H67</f>
        <v>25810.150289999998</v>
      </c>
    </row>
    <row r="56" spans="1:8" ht="40.5" customHeight="1">
      <c r="A56" s="246"/>
      <c r="B56" s="251" t="s">
        <v>597</v>
      </c>
      <c r="C56" s="252" t="s">
        <v>194</v>
      </c>
      <c r="D56" s="252" t="s">
        <v>315</v>
      </c>
      <c r="E56" s="252" t="s">
        <v>527</v>
      </c>
      <c r="F56" s="252"/>
      <c r="G56" s="253">
        <f>G57</f>
        <v>497.98</v>
      </c>
      <c r="H56" s="253">
        <f>H57</f>
        <v>497.98</v>
      </c>
    </row>
    <row r="57" spans="1:8" ht="25.5" customHeight="1">
      <c r="A57" s="246"/>
      <c r="B57" s="254" t="s">
        <v>427</v>
      </c>
      <c r="C57" s="252" t="s">
        <v>194</v>
      </c>
      <c r="D57" s="252" t="s">
        <v>315</v>
      </c>
      <c r="E57" s="252" t="s">
        <v>527</v>
      </c>
      <c r="F57" s="252" t="s">
        <v>430</v>
      </c>
      <c r="G57" s="253">
        <v>497.98</v>
      </c>
      <c r="H57" s="253">
        <v>497.98</v>
      </c>
    </row>
    <row r="58" spans="1:8" ht="42.75" customHeight="1">
      <c r="A58" s="246"/>
      <c r="B58" s="251" t="s">
        <v>598</v>
      </c>
      <c r="C58" s="252" t="s">
        <v>194</v>
      </c>
      <c r="D58" s="252" t="s">
        <v>315</v>
      </c>
      <c r="E58" s="252" t="s">
        <v>528</v>
      </c>
      <c r="F58" s="252"/>
      <c r="G58" s="253">
        <f>G59+G60+G61</f>
        <v>8587.45529</v>
      </c>
      <c r="H58" s="253">
        <f>H59+H60+H61</f>
        <v>8087.45529</v>
      </c>
    </row>
    <row r="59" spans="1:8" ht="59.25" customHeight="1">
      <c r="A59" s="246"/>
      <c r="B59" s="254" t="s">
        <v>426</v>
      </c>
      <c r="C59" s="252" t="s">
        <v>194</v>
      </c>
      <c r="D59" s="252" t="s">
        <v>315</v>
      </c>
      <c r="E59" s="252" t="s">
        <v>528</v>
      </c>
      <c r="F59" s="252" t="s">
        <v>429</v>
      </c>
      <c r="G59" s="253">
        <v>4194.042</v>
      </c>
      <c r="H59" s="253">
        <v>4194.042</v>
      </c>
    </row>
    <row r="60" spans="1:8" ht="27.75" customHeight="1">
      <c r="A60" s="246"/>
      <c r="B60" s="254" t="s">
        <v>427</v>
      </c>
      <c r="C60" s="252" t="s">
        <v>194</v>
      </c>
      <c r="D60" s="252" t="s">
        <v>315</v>
      </c>
      <c r="E60" s="252" t="s">
        <v>528</v>
      </c>
      <c r="F60" s="252" t="s">
        <v>430</v>
      </c>
      <c r="G60" s="253">
        <v>4033.41329</v>
      </c>
      <c r="H60" s="253">
        <f>4033.41329-500</f>
        <v>3533.41329</v>
      </c>
    </row>
    <row r="61" spans="1:8" ht="22.5" customHeight="1">
      <c r="A61" s="246"/>
      <c r="B61" s="254" t="s">
        <v>428</v>
      </c>
      <c r="C61" s="252" t="s">
        <v>194</v>
      </c>
      <c r="D61" s="252" t="s">
        <v>315</v>
      </c>
      <c r="E61" s="252" t="s">
        <v>528</v>
      </c>
      <c r="F61" s="252" t="s">
        <v>431</v>
      </c>
      <c r="G61" s="253">
        <v>360</v>
      </c>
      <c r="H61" s="253">
        <v>360</v>
      </c>
    </row>
    <row r="62" spans="1:8" ht="41.25" customHeight="1">
      <c r="A62" s="246"/>
      <c r="B62" s="251" t="s">
        <v>810</v>
      </c>
      <c r="C62" s="252" t="s">
        <v>194</v>
      </c>
      <c r="D62" s="252" t="s">
        <v>315</v>
      </c>
      <c r="E62" s="252" t="s">
        <v>809</v>
      </c>
      <c r="F62" s="252"/>
      <c r="G62" s="253">
        <f>G63+G64</f>
        <v>15900.715</v>
      </c>
      <c r="H62" s="253">
        <f>H63+H64</f>
        <v>15900.715</v>
      </c>
    </row>
    <row r="63" spans="1:8" ht="53.25" customHeight="1">
      <c r="A63" s="246"/>
      <c r="B63" s="254" t="s">
        <v>426</v>
      </c>
      <c r="C63" s="252" t="s">
        <v>194</v>
      </c>
      <c r="D63" s="252" t="s">
        <v>315</v>
      </c>
      <c r="E63" s="252" t="s">
        <v>809</v>
      </c>
      <c r="F63" s="252" t="s">
        <v>429</v>
      </c>
      <c r="G63" s="253">
        <v>14900.715</v>
      </c>
      <c r="H63" s="253">
        <v>14900.715</v>
      </c>
    </row>
    <row r="64" spans="1:8" ht="30.75" customHeight="1">
      <c r="A64" s="246"/>
      <c r="B64" s="254" t="s">
        <v>427</v>
      </c>
      <c r="C64" s="252" t="s">
        <v>194</v>
      </c>
      <c r="D64" s="252" t="s">
        <v>315</v>
      </c>
      <c r="E64" s="252" t="s">
        <v>809</v>
      </c>
      <c r="F64" s="252" t="s">
        <v>430</v>
      </c>
      <c r="G64" s="253">
        <v>1000</v>
      </c>
      <c r="H64" s="253">
        <v>1000</v>
      </c>
    </row>
    <row r="65" spans="1:8" ht="53.25" customHeight="1">
      <c r="A65" s="246"/>
      <c r="B65" s="263" t="s">
        <v>599</v>
      </c>
      <c r="C65" s="252" t="s">
        <v>194</v>
      </c>
      <c r="D65" s="252" t="s">
        <v>315</v>
      </c>
      <c r="E65" s="252" t="s">
        <v>529</v>
      </c>
      <c r="F65" s="252"/>
      <c r="G65" s="253">
        <f>G66</f>
        <v>37.3</v>
      </c>
      <c r="H65" s="253">
        <f>H66</f>
        <v>37.3</v>
      </c>
    </row>
    <row r="66" spans="1:8" ht="29.25" customHeight="1">
      <c r="A66" s="246"/>
      <c r="B66" s="254" t="s">
        <v>427</v>
      </c>
      <c r="C66" s="252" t="s">
        <v>194</v>
      </c>
      <c r="D66" s="252" t="s">
        <v>315</v>
      </c>
      <c r="E66" s="252" t="s">
        <v>529</v>
      </c>
      <c r="F66" s="252" t="s">
        <v>430</v>
      </c>
      <c r="G66" s="253">
        <v>37.3</v>
      </c>
      <c r="H66" s="253">
        <v>37.3</v>
      </c>
    </row>
    <row r="67" spans="1:8" ht="39.75" customHeight="1">
      <c r="A67" s="246"/>
      <c r="B67" s="263" t="s">
        <v>600</v>
      </c>
      <c r="C67" s="252" t="s">
        <v>194</v>
      </c>
      <c r="D67" s="252" t="s">
        <v>315</v>
      </c>
      <c r="E67" s="252" t="s">
        <v>530</v>
      </c>
      <c r="F67" s="252"/>
      <c r="G67" s="260">
        <f>G68</f>
        <v>1286.7</v>
      </c>
      <c r="H67" s="260">
        <f>H68</f>
        <v>1286.7</v>
      </c>
    </row>
    <row r="68" spans="1:8" ht="15" customHeight="1">
      <c r="A68" s="246"/>
      <c r="B68" s="254" t="s">
        <v>428</v>
      </c>
      <c r="C68" s="252" t="s">
        <v>194</v>
      </c>
      <c r="D68" s="252" t="s">
        <v>315</v>
      </c>
      <c r="E68" s="252" t="s">
        <v>530</v>
      </c>
      <c r="F68" s="252" t="s">
        <v>431</v>
      </c>
      <c r="G68" s="253">
        <v>1286.7</v>
      </c>
      <c r="H68" s="253">
        <v>1286.7</v>
      </c>
    </row>
    <row r="69" spans="1:8" ht="30" customHeight="1">
      <c r="A69" s="246"/>
      <c r="B69" s="251" t="s">
        <v>601</v>
      </c>
      <c r="C69" s="252" t="s">
        <v>194</v>
      </c>
      <c r="D69" s="252" t="s">
        <v>315</v>
      </c>
      <c r="E69" s="252" t="s">
        <v>531</v>
      </c>
      <c r="F69" s="257"/>
      <c r="G69" s="260">
        <f>G70</f>
        <v>1029.2830900000004</v>
      </c>
      <c r="H69" s="260">
        <f>H70</f>
        <v>528.4166800000003</v>
      </c>
    </row>
    <row r="70" spans="1:8" ht="22.5" customHeight="1">
      <c r="A70" s="246"/>
      <c r="B70" s="254" t="s">
        <v>428</v>
      </c>
      <c r="C70" s="252" t="s">
        <v>194</v>
      </c>
      <c r="D70" s="252" t="s">
        <v>315</v>
      </c>
      <c r="E70" s="252" t="s">
        <v>531</v>
      </c>
      <c r="F70" s="252" t="s">
        <v>431</v>
      </c>
      <c r="G70" s="253">
        <f>533.29025+4000+449.885-996.47887-2957.41329</f>
        <v>1029.2830900000004</v>
      </c>
      <c r="H70" s="253">
        <f>533.29025+4000+449.885-2954.75857-1000-500</f>
        <v>528.4166800000003</v>
      </c>
    </row>
    <row r="71" spans="1:8" ht="17.25" customHeight="1">
      <c r="A71" s="246"/>
      <c r="B71" s="255" t="s">
        <v>142</v>
      </c>
      <c r="C71" s="248" t="s">
        <v>194</v>
      </c>
      <c r="D71" s="248" t="s">
        <v>143</v>
      </c>
      <c r="E71" s="248"/>
      <c r="F71" s="248"/>
      <c r="G71" s="249">
        <f aca="true" t="shared" si="3" ref="G71:H73">G72</f>
        <v>427.9</v>
      </c>
      <c r="H71" s="249">
        <f t="shared" si="3"/>
        <v>443.5</v>
      </c>
    </row>
    <row r="72" spans="1:8" ht="19.5" customHeight="1">
      <c r="A72" s="246"/>
      <c r="B72" s="251" t="s">
        <v>384</v>
      </c>
      <c r="C72" s="252" t="s">
        <v>194</v>
      </c>
      <c r="D72" s="252" t="s">
        <v>143</v>
      </c>
      <c r="E72" s="252" t="s">
        <v>532</v>
      </c>
      <c r="F72" s="252"/>
      <c r="G72" s="253">
        <f t="shared" si="3"/>
        <v>427.9</v>
      </c>
      <c r="H72" s="253">
        <f t="shared" si="3"/>
        <v>443.5</v>
      </c>
    </row>
    <row r="73" spans="1:8" ht="28.5" customHeight="1">
      <c r="A73" s="246"/>
      <c r="B73" s="254" t="s">
        <v>602</v>
      </c>
      <c r="C73" s="252" t="s">
        <v>194</v>
      </c>
      <c r="D73" s="252" t="s">
        <v>143</v>
      </c>
      <c r="E73" s="252" t="s">
        <v>533</v>
      </c>
      <c r="F73" s="252"/>
      <c r="G73" s="253">
        <f t="shared" si="3"/>
        <v>427.9</v>
      </c>
      <c r="H73" s="253">
        <f t="shared" si="3"/>
        <v>443.5</v>
      </c>
    </row>
    <row r="74" spans="1:8" ht="21" customHeight="1">
      <c r="A74" s="246"/>
      <c r="B74" s="278" t="s">
        <v>650</v>
      </c>
      <c r="C74" s="252" t="s">
        <v>194</v>
      </c>
      <c r="D74" s="252" t="s">
        <v>143</v>
      </c>
      <c r="E74" s="252" t="s">
        <v>533</v>
      </c>
      <c r="F74" s="252"/>
      <c r="G74" s="253">
        <f>G75+G76</f>
        <v>427.9</v>
      </c>
      <c r="H74" s="253">
        <f>H75+H76</f>
        <v>443.5</v>
      </c>
    </row>
    <row r="75" spans="1:8" ht="57.75" customHeight="1">
      <c r="A75" s="246"/>
      <c r="B75" s="254" t="s">
        <v>426</v>
      </c>
      <c r="C75" s="252" t="s">
        <v>194</v>
      </c>
      <c r="D75" s="252" t="s">
        <v>143</v>
      </c>
      <c r="E75" s="252" t="s">
        <v>533</v>
      </c>
      <c r="F75" s="252" t="s">
        <v>429</v>
      </c>
      <c r="G75" s="253">
        <v>379.5</v>
      </c>
      <c r="H75" s="253">
        <v>379.5</v>
      </c>
    </row>
    <row r="76" spans="1:8" ht="30" customHeight="1">
      <c r="A76" s="246"/>
      <c r="B76" s="254" t="s">
        <v>427</v>
      </c>
      <c r="C76" s="252" t="s">
        <v>194</v>
      </c>
      <c r="D76" s="252" t="s">
        <v>143</v>
      </c>
      <c r="E76" s="252" t="s">
        <v>533</v>
      </c>
      <c r="F76" s="252" t="s">
        <v>430</v>
      </c>
      <c r="G76" s="253">
        <v>48.4</v>
      </c>
      <c r="H76" s="253">
        <v>64</v>
      </c>
    </row>
    <row r="77" spans="1:8" ht="17.25" customHeight="1">
      <c r="A77" s="246"/>
      <c r="B77" s="250" t="s">
        <v>410</v>
      </c>
      <c r="C77" s="248" t="s">
        <v>194</v>
      </c>
      <c r="D77" s="248" t="s">
        <v>411</v>
      </c>
      <c r="E77" s="248"/>
      <c r="F77" s="248"/>
      <c r="G77" s="249">
        <f>G78</f>
        <v>435.3</v>
      </c>
      <c r="H77" s="249">
        <f>H78</f>
        <v>449.3</v>
      </c>
    </row>
    <row r="78" spans="1:8" ht="23.25" customHeight="1">
      <c r="A78" s="246"/>
      <c r="B78" s="254" t="s">
        <v>384</v>
      </c>
      <c r="C78" s="252" t="s">
        <v>194</v>
      </c>
      <c r="D78" s="252" t="s">
        <v>411</v>
      </c>
      <c r="E78" s="252" t="s">
        <v>516</v>
      </c>
      <c r="F78" s="252"/>
      <c r="G78" s="253">
        <f>G79</f>
        <v>435.3</v>
      </c>
      <c r="H78" s="253">
        <f>H79</f>
        <v>449.3</v>
      </c>
    </row>
    <row r="79" spans="1:8" ht="30" customHeight="1">
      <c r="A79" s="246"/>
      <c r="B79" s="251" t="s">
        <v>603</v>
      </c>
      <c r="C79" s="252" t="s">
        <v>194</v>
      </c>
      <c r="D79" s="252" t="s">
        <v>411</v>
      </c>
      <c r="E79" s="252" t="s">
        <v>516</v>
      </c>
      <c r="F79" s="252"/>
      <c r="G79" s="253">
        <f>G81+G82</f>
        <v>435.3</v>
      </c>
      <c r="H79" s="253">
        <f>H81+H82</f>
        <v>449.3</v>
      </c>
    </row>
    <row r="80" spans="1:8" ht="17.25" customHeight="1">
      <c r="A80" s="246"/>
      <c r="B80" s="278" t="s">
        <v>650</v>
      </c>
      <c r="C80" s="257" t="s">
        <v>194</v>
      </c>
      <c r="D80" s="257" t="s">
        <v>411</v>
      </c>
      <c r="E80" s="257" t="s">
        <v>534</v>
      </c>
      <c r="F80" s="252"/>
      <c r="G80" s="279">
        <f>G82</f>
        <v>404.1</v>
      </c>
      <c r="H80" s="279">
        <f>H82</f>
        <v>417.2</v>
      </c>
    </row>
    <row r="81" spans="1:8" ht="54.75" customHeight="1">
      <c r="A81" s="246"/>
      <c r="B81" s="254" t="s">
        <v>426</v>
      </c>
      <c r="C81" s="252" t="s">
        <v>194</v>
      </c>
      <c r="D81" s="252" t="s">
        <v>411</v>
      </c>
      <c r="E81" s="252" t="s">
        <v>535</v>
      </c>
      <c r="F81" s="252" t="s">
        <v>429</v>
      </c>
      <c r="G81" s="253">
        <v>31.2</v>
      </c>
      <c r="H81" s="253">
        <v>32.1</v>
      </c>
    </row>
    <row r="82" spans="1:8" ht="56.25" customHeight="1">
      <c r="A82" s="246"/>
      <c r="B82" s="254" t="s">
        <v>426</v>
      </c>
      <c r="C82" s="252" t="s">
        <v>194</v>
      </c>
      <c r="D82" s="252" t="s">
        <v>411</v>
      </c>
      <c r="E82" s="252" t="s">
        <v>536</v>
      </c>
      <c r="F82" s="252" t="s">
        <v>429</v>
      </c>
      <c r="G82" s="253">
        <v>404.1</v>
      </c>
      <c r="H82" s="253">
        <v>417.2</v>
      </c>
    </row>
    <row r="83" spans="1:8" ht="30.75" customHeight="1">
      <c r="A83" s="246"/>
      <c r="B83" s="255" t="s">
        <v>144</v>
      </c>
      <c r="C83" s="248" t="s">
        <v>194</v>
      </c>
      <c r="D83" s="248" t="s">
        <v>145</v>
      </c>
      <c r="E83" s="248"/>
      <c r="F83" s="248"/>
      <c r="G83" s="249">
        <f>G84</f>
        <v>4487.01883</v>
      </c>
      <c r="H83" s="249">
        <f>H84</f>
        <v>4487.01883</v>
      </c>
    </row>
    <row r="84" spans="1:8" ht="30" customHeight="1">
      <c r="A84" s="246"/>
      <c r="B84" s="251" t="s">
        <v>818</v>
      </c>
      <c r="C84" s="252" t="s">
        <v>194</v>
      </c>
      <c r="D84" s="252" t="s">
        <v>145</v>
      </c>
      <c r="E84" s="252" t="s">
        <v>819</v>
      </c>
      <c r="F84" s="252"/>
      <c r="G84" s="253">
        <f>G85+G93</f>
        <v>4487.01883</v>
      </c>
      <c r="H84" s="253">
        <f>H85+H93</f>
        <v>4487.01883</v>
      </c>
    </row>
    <row r="85" spans="1:8" ht="42.75" customHeight="1">
      <c r="A85" s="246"/>
      <c r="B85" s="251" t="s">
        <v>820</v>
      </c>
      <c r="C85" s="252" t="s">
        <v>194</v>
      </c>
      <c r="D85" s="252" t="s">
        <v>145</v>
      </c>
      <c r="E85" s="252" t="s">
        <v>821</v>
      </c>
      <c r="F85" s="252"/>
      <c r="G85" s="253">
        <f>G86+G88+G90</f>
        <v>4387.01883</v>
      </c>
      <c r="H85" s="253">
        <f>H86+H88+H90</f>
        <v>4387.01883</v>
      </c>
    </row>
    <row r="86" spans="1:8" ht="84" customHeight="1">
      <c r="A86" s="246"/>
      <c r="B86" s="251" t="s">
        <v>822</v>
      </c>
      <c r="C86" s="252" t="s">
        <v>194</v>
      </c>
      <c r="D86" s="252" t="s">
        <v>145</v>
      </c>
      <c r="E86" s="252" t="s">
        <v>823</v>
      </c>
      <c r="F86" s="252"/>
      <c r="G86" s="253">
        <f>G87</f>
        <v>508.5</v>
      </c>
      <c r="H86" s="253">
        <f>H87</f>
        <v>508.5</v>
      </c>
    </row>
    <row r="87" spans="1:8" ht="26.25" customHeight="1">
      <c r="A87" s="246"/>
      <c r="B87" s="254" t="s">
        <v>427</v>
      </c>
      <c r="C87" s="252" t="s">
        <v>194</v>
      </c>
      <c r="D87" s="252" t="s">
        <v>145</v>
      </c>
      <c r="E87" s="252" t="s">
        <v>823</v>
      </c>
      <c r="F87" s="252" t="s">
        <v>430</v>
      </c>
      <c r="G87" s="253">
        <v>508.5</v>
      </c>
      <c r="H87" s="253">
        <v>508.5</v>
      </c>
    </row>
    <row r="88" spans="1:8" ht="30.75" customHeight="1">
      <c r="A88" s="246"/>
      <c r="B88" s="251" t="s">
        <v>824</v>
      </c>
      <c r="C88" s="252" t="s">
        <v>194</v>
      </c>
      <c r="D88" s="252" t="s">
        <v>145</v>
      </c>
      <c r="E88" s="252" t="s">
        <v>825</v>
      </c>
      <c r="F88" s="252"/>
      <c r="G88" s="253">
        <f>G89</f>
        <v>187.5</v>
      </c>
      <c r="H88" s="253">
        <f>H89</f>
        <v>187.5</v>
      </c>
    </row>
    <row r="89" spans="1:8" ht="30.75" customHeight="1">
      <c r="A89" s="246"/>
      <c r="B89" s="254" t="s">
        <v>427</v>
      </c>
      <c r="C89" s="252" t="s">
        <v>194</v>
      </c>
      <c r="D89" s="252" t="s">
        <v>145</v>
      </c>
      <c r="E89" s="252" t="s">
        <v>825</v>
      </c>
      <c r="F89" s="252" t="s">
        <v>430</v>
      </c>
      <c r="G89" s="253">
        <v>187.5</v>
      </c>
      <c r="H89" s="253">
        <v>187.5</v>
      </c>
    </row>
    <row r="90" spans="1:8" ht="28.5" customHeight="1">
      <c r="A90" s="246"/>
      <c r="B90" s="251" t="s">
        <v>826</v>
      </c>
      <c r="C90" s="252" t="s">
        <v>194</v>
      </c>
      <c r="D90" s="252" t="s">
        <v>145</v>
      </c>
      <c r="E90" s="252" t="s">
        <v>827</v>
      </c>
      <c r="F90" s="252"/>
      <c r="G90" s="253">
        <f>G91+G92</f>
        <v>3691.01883</v>
      </c>
      <c r="H90" s="253">
        <f>H91+H92</f>
        <v>3691.01883</v>
      </c>
    </row>
    <row r="91" spans="1:8" ht="54.75" customHeight="1">
      <c r="A91" s="246"/>
      <c r="B91" s="254" t="s">
        <v>426</v>
      </c>
      <c r="C91" s="252" t="s">
        <v>194</v>
      </c>
      <c r="D91" s="252" t="s">
        <v>145</v>
      </c>
      <c r="E91" s="252" t="s">
        <v>827</v>
      </c>
      <c r="F91" s="252" t="s">
        <v>429</v>
      </c>
      <c r="G91" s="253">
        <v>3636.01883</v>
      </c>
      <c r="H91" s="253">
        <v>3636.01883</v>
      </c>
    </row>
    <row r="92" spans="1:8" ht="29.25" customHeight="1">
      <c r="A92" s="246"/>
      <c r="B92" s="254" t="s">
        <v>427</v>
      </c>
      <c r="C92" s="252" t="s">
        <v>194</v>
      </c>
      <c r="D92" s="252" t="s">
        <v>145</v>
      </c>
      <c r="E92" s="252" t="s">
        <v>827</v>
      </c>
      <c r="F92" s="252" t="s">
        <v>430</v>
      </c>
      <c r="G92" s="253">
        <v>55</v>
      </c>
      <c r="H92" s="253">
        <v>55</v>
      </c>
    </row>
    <row r="93" spans="1:8" ht="18" customHeight="1">
      <c r="A93" s="246"/>
      <c r="B93" s="251" t="s">
        <v>828</v>
      </c>
      <c r="C93" s="252" t="s">
        <v>194</v>
      </c>
      <c r="D93" s="252" t="s">
        <v>145</v>
      </c>
      <c r="E93" s="252" t="s">
        <v>829</v>
      </c>
      <c r="F93" s="252"/>
      <c r="G93" s="253">
        <f>G94+G96</f>
        <v>100</v>
      </c>
      <c r="H93" s="253">
        <f>H94+H96</f>
        <v>100</v>
      </c>
    </row>
    <row r="94" spans="1:8" ht="81.75" customHeight="1">
      <c r="A94" s="246"/>
      <c r="B94" s="251" t="s">
        <v>830</v>
      </c>
      <c r="C94" s="252" t="s">
        <v>194</v>
      </c>
      <c r="D94" s="252" t="s">
        <v>145</v>
      </c>
      <c r="E94" s="252" t="s">
        <v>831</v>
      </c>
      <c r="F94" s="252"/>
      <c r="G94" s="253">
        <f>G95</f>
        <v>50</v>
      </c>
      <c r="H94" s="253">
        <f>H95</f>
        <v>50</v>
      </c>
    </row>
    <row r="95" spans="1:8" ht="25.5" customHeight="1">
      <c r="A95" s="246"/>
      <c r="B95" s="254" t="s">
        <v>427</v>
      </c>
      <c r="C95" s="252" t="s">
        <v>194</v>
      </c>
      <c r="D95" s="252" t="s">
        <v>145</v>
      </c>
      <c r="E95" s="252" t="s">
        <v>831</v>
      </c>
      <c r="F95" s="252" t="s">
        <v>430</v>
      </c>
      <c r="G95" s="253">
        <v>50</v>
      </c>
      <c r="H95" s="253">
        <v>50</v>
      </c>
    </row>
    <row r="96" spans="1:8" ht="54" customHeight="1">
      <c r="A96" s="246"/>
      <c r="B96" s="251" t="s">
        <v>832</v>
      </c>
      <c r="C96" s="252" t="s">
        <v>194</v>
      </c>
      <c r="D96" s="252" t="s">
        <v>145</v>
      </c>
      <c r="E96" s="252" t="s">
        <v>833</v>
      </c>
      <c r="F96" s="252"/>
      <c r="G96" s="253">
        <f>G97</f>
        <v>50</v>
      </c>
      <c r="H96" s="253">
        <f>H97</f>
        <v>50</v>
      </c>
    </row>
    <row r="97" spans="1:8" ht="27.75" customHeight="1">
      <c r="A97" s="246"/>
      <c r="B97" s="254" t="s">
        <v>427</v>
      </c>
      <c r="C97" s="252" t="s">
        <v>194</v>
      </c>
      <c r="D97" s="252" t="s">
        <v>145</v>
      </c>
      <c r="E97" s="252" t="s">
        <v>833</v>
      </c>
      <c r="F97" s="252" t="s">
        <v>430</v>
      </c>
      <c r="G97" s="253">
        <v>50</v>
      </c>
      <c r="H97" s="253">
        <v>50</v>
      </c>
    </row>
    <row r="98" spans="1:8" ht="30.75" customHeight="1">
      <c r="A98" s="259"/>
      <c r="B98" s="250" t="s">
        <v>405</v>
      </c>
      <c r="C98" s="248" t="s">
        <v>194</v>
      </c>
      <c r="D98" s="248" t="s">
        <v>288</v>
      </c>
      <c r="E98" s="248"/>
      <c r="F98" s="248"/>
      <c r="G98" s="249">
        <f>G99+G103</f>
        <v>510</v>
      </c>
      <c r="H98" s="249">
        <f>H99+H103</f>
        <v>510</v>
      </c>
    </row>
    <row r="99" spans="1:8" ht="45" customHeight="1">
      <c r="A99" s="259"/>
      <c r="B99" s="251" t="s">
        <v>870</v>
      </c>
      <c r="C99" s="252" t="s">
        <v>194</v>
      </c>
      <c r="D99" s="252" t="s">
        <v>288</v>
      </c>
      <c r="E99" s="264" t="s">
        <v>537</v>
      </c>
      <c r="F99" s="252"/>
      <c r="G99" s="253">
        <f>G101</f>
        <v>100</v>
      </c>
      <c r="H99" s="253">
        <f>H101</f>
        <v>100</v>
      </c>
    </row>
    <row r="100" spans="1:8" ht="30" customHeight="1">
      <c r="A100" s="259"/>
      <c r="B100" s="251" t="s">
        <v>604</v>
      </c>
      <c r="C100" s="252" t="s">
        <v>194</v>
      </c>
      <c r="D100" s="252" t="s">
        <v>288</v>
      </c>
      <c r="E100" s="264" t="s">
        <v>651</v>
      </c>
      <c r="F100" s="252"/>
      <c r="G100" s="253">
        <f>G101</f>
        <v>100</v>
      </c>
      <c r="H100" s="253">
        <f>H101</f>
        <v>100</v>
      </c>
    </row>
    <row r="101" spans="1:8" ht="45" customHeight="1">
      <c r="A101" s="259"/>
      <c r="B101" s="251" t="s">
        <v>581</v>
      </c>
      <c r="C101" s="252" t="s">
        <v>194</v>
      </c>
      <c r="D101" s="252" t="s">
        <v>288</v>
      </c>
      <c r="E101" s="264" t="s">
        <v>538</v>
      </c>
      <c r="F101" s="252"/>
      <c r="G101" s="253">
        <f>G102</f>
        <v>100</v>
      </c>
      <c r="H101" s="253">
        <f>H102</f>
        <v>100</v>
      </c>
    </row>
    <row r="102" spans="1:8" ht="32.25" customHeight="1">
      <c r="A102" s="259"/>
      <c r="B102" s="254" t="s">
        <v>427</v>
      </c>
      <c r="C102" s="252" t="s">
        <v>194</v>
      </c>
      <c r="D102" s="252" t="s">
        <v>288</v>
      </c>
      <c r="E102" s="264" t="s">
        <v>538</v>
      </c>
      <c r="F102" s="252" t="s">
        <v>430</v>
      </c>
      <c r="G102" s="253">
        <v>100</v>
      </c>
      <c r="H102" s="253">
        <v>100</v>
      </c>
    </row>
    <row r="103" spans="1:8" ht="39.75" customHeight="1">
      <c r="A103" s="259"/>
      <c r="B103" s="251" t="s">
        <v>871</v>
      </c>
      <c r="C103" s="252" t="s">
        <v>194</v>
      </c>
      <c r="D103" s="252" t="s">
        <v>288</v>
      </c>
      <c r="E103" s="264" t="s">
        <v>539</v>
      </c>
      <c r="F103" s="252"/>
      <c r="G103" s="253">
        <f>G105</f>
        <v>410</v>
      </c>
      <c r="H103" s="253">
        <f>H105</f>
        <v>410</v>
      </c>
    </row>
    <row r="104" spans="1:8" ht="34.5" customHeight="1">
      <c r="A104" s="259"/>
      <c r="B104" s="251" t="s">
        <v>605</v>
      </c>
      <c r="C104" s="252" t="s">
        <v>194</v>
      </c>
      <c r="D104" s="252" t="s">
        <v>288</v>
      </c>
      <c r="E104" s="264" t="s">
        <v>652</v>
      </c>
      <c r="F104" s="252"/>
      <c r="G104" s="253">
        <f>G105</f>
        <v>410</v>
      </c>
      <c r="H104" s="253">
        <f>H105</f>
        <v>410</v>
      </c>
    </row>
    <row r="105" spans="1:8" ht="45" customHeight="1">
      <c r="A105" s="259"/>
      <c r="B105" s="251" t="s">
        <v>581</v>
      </c>
      <c r="C105" s="252" t="s">
        <v>194</v>
      </c>
      <c r="D105" s="252" t="s">
        <v>288</v>
      </c>
      <c r="E105" s="264" t="s">
        <v>540</v>
      </c>
      <c r="F105" s="252"/>
      <c r="G105" s="253">
        <f>G106</f>
        <v>410</v>
      </c>
      <c r="H105" s="253">
        <f>H106</f>
        <v>410</v>
      </c>
    </row>
    <row r="106" spans="1:8" ht="30.75" customHeight="1">
      <c r="A106" s="259"/>
      <c r="B106" s="254" t="s">
        <v>427</v>
      </c>
      <c r="C106" s="252" t="s">
        <v>194</v>
      </c>
      <c r="D106" s="252" t="s">
        <v>288</v>
      </c>
      <c r="E106" s="264" t="s">
        <v>541</v>
      </c>
      <c r="F106" s="252" t="s">
        <v>430</v>
      </c>
      <c r="G106" s="253">
        <v>410</v>
      </c>
      <c r="H106" s="253">
        <v>410</v>
      </c>
    </row>
    <row r="107" spans="1:8" ht="15.75" customHeight="1">
      <c r="A107" s="246"/>
      <c r="B107" s="255" t="s">
        <v>354</v>
      </c>
      <c r="C107" s="248" t="s">
        <v>194</v>
      </c>
      <c r="D107" s="248" t="s">
        <v>355</v>
      </c>
      <c r="E107" s="248"/>
      <c r="F107" s="248"/>
      <c r="G107" s="249">
        <f>G108</f>
        <v>98025.07577</v>
      </c>
      <c r="H107" s="249">
        <f>H108</f>
        <v>98019.17577</v>
      </c>
    </row>
    <row r="108" spans="1:8" ht="28.5" customHeight="1">
      <c r="A108" s="246"/>
      <c r="B108" s="256" t="s">
        <v>903</v>
      </c>
      <c r="C108" s="252" t="s">
        <v>194</v>
      </c>
      <c r="D108" s="252" t="s">
        <v>355</v>
      </c>
      <c r="E108" s="252" t="s">
        <v>499</v>
      </c>
      <c r="F108" s="252"/>
      <c r="G108" s="253">
        <f>G109</f>
        <v>98025.07577</v>
      </c>
      <c r="H108" s="253">
        <f>H109</f>
        <v>98019.17577</v>
      </c>
    </row>
    <row r="109" spans="1:8" ht="18.75" customHeight="1">
      <c r="A109" s="246"/>
      <c r="B109" s="256" t="s">
        <v>568</v>
      </c>
      <c r="C109" s="252" t="s">
        <v>194</v>
      </c>
      <c r="D109" s="252" t="s">
        <v>268</v>
      </c>
      <c r="E109" s="252" t="s">
        <v>499</v>
      </c>
      <c r="F109" s="252"/>
      <c r="G109" s="253">
        <f>G110+G115</f>
        <v>98025.07577</v>
      </c>
      <c r="H109" s="253">
        <f>H110+H115</f>
        <v>98019.17577</v>
      </c>
    </row>
    <row r="110" spans="1:8" ht="16.5" customHeight="1">
      <c r="A110" s="246"/>
      <c r="B110" s="251" t="s">
        <v>569</v>
      </c>
      <c r="C110" s="252" t="s">
        <v>194</v>
      </c>
      <c r="D110" s="252" t="s">
        <v>355</v>
      </c>
      <c r="E110" s="252" t="s">
        <v>500</v>
      </c>
      <c r="F110" s="252"/>
      <c r="G110" s="253">
        <f>G111</f>
        <v>66661.07577</v>
      </c>
      <c r="H110" s="253">
        <f>H111</f>
        <v>66655.17577</v>
      </c>
    </row>
    <row r="111" spans="1:8" ht="52.5" customHeight="1">
      <c r="A111" s="246"/>
      <c r="B111" s="251" t="s">
        <v>570</v>
      </c>
      <c r="C111" s="252" t="s">
        <v>194</v>
      </c>
      <c r="D111" s="252" t="s">
        <v>355</v>
      </c>
      <c r="E111" s="252" t="s">
        <v>501</v>
      </c>
      <c r="F111" s="252"/>
      <c r="G111" s="253">
        <f>G112+G113+G114</f>
        <v>66661.07577</v>
      </c>
      <c r="H111" s="253">
        <f>H112+H113+H114</f>
        <v>66655.17577</v>
      </c>
    </row>
    <row r="112" spans="1:8" ht="56.25" customHeight="1">
      <c r="A112" s="246"/>
      <c r="B112" s="254" t="s">
        <v>426</v>
      </c>
      <c r="C112" s="252" t="s">
        <v>194</v>
      </c>
      <c r="D112" s="252" t="s">
        <v>355</v>
      </c>
      <c r="E112" s="252" t="s">
        <v>501</v>
      </c>
      <c r="F112" s="252" t="s">
        <v>429</v>
      </c>
      <c r="G112" s="253">
        <v>38981.32463</v>
      </c>
      <c r="H112" s="253">
        <v>38981.32463</v>
      </c>
    </row>
    <row r="113" spans="1:8" ht="27.75" customHeight="1">
      <c r="A113" s="246"/>
      <c r="B113" s="254" t="s">
        <v>427</v>
      </c>
      <c r="C113" s="252" t="s">
        <v>194</v>
      </c>
      <c r="D113" s="252" t="s">
        <v>355</v>
      </c>
      <c r="E113" s="252" t="s">
        <v>501</v>
      </c>
      <c r="F113" s="252" t="s">
        <v>430</v>
      </c>
      <c r="G113" s="253">
        <v>26680.21314</v>
      </c>
      <c r="H113" s="253">
        <v>26674.31314</v>
      </c>
    </row>
    <row r="114" spans="1:8" ht="15.75" customHeight="1">
      <c r="A114" s="246"/>
      <c r="B114" s="254" t="s">
        <v>428</v>
      </c>
      <c r="C114" s="252" t="s">
        <v>194</v>
      </c>
      <c r="D114" s="252" t="s">
        <v>355</v>
      </c>
      <c r="E114" s="252" t="s">
        <v>501</v>
      </c>
      <c r="F114" s="252" t="s">
        <v>431</v>
      </c>
      <c r="G114" s="253">
        <v>999.538</v>
      </c>
      <c r="H114" s="253">
        <v>999.538</v>
      </c>
    </row>
    <row r="115" spans="1:8" ht="69" customHeight="1">
      <c r="A115" s="246"/>
      <c r="B115" s="251" t="s">
        <v>571</v>
      </c>
      <c r="C115" s="252" t="s">
        <v>194</v>
      </c>
      <c r="D115" s="252" t="s">
        <v>355</v>
      </c>
      <c r="E115" s="252" t="s">
        <v>502</v>
      </c>
      <c r="F115" s="252"/>
      <c r="G115" s="253">
        <f>G116+G117</f>
        <v>31364</v>
      </c>
      <c r="H115" s="253">
        <f>H116+H117</f>
        <v>31364</v>
      </c>
    </row>
    <row r="116" spans="1:8" ht="30.75" customHeight="1">
      <c r="A116" s="246"/>
      <c r="B116" s="251" t="s">
        <v>426</v>
      </c>
      <c r="C116" s="252" t="s">
        <v>194</v>
      </c>
      <c r="D116" s="252" t="s">
        <v>355</v>
      </c>
      <c r="E116" s="252" t="s">
        <v>502</v>
      </c>
      <c r="F116" s="252" t="s">
        <v>429</v>
      </c>
      <c r="G116" s="253">
        <v>30068.417</v>
      </c>
      <c r="H116" s="253">
        <v>30068.417</v>
      </c>
    </row>
    <row r="117" spans="1:8" ht="30.75" customHeight="1">
      <c r="A117" s="246"/>
      <c r="B117" s="251" t="s">
        <v>427</v>
      </c>
      <c r="C117" s="252" t="s">
        <v>194</v>
      </c>
      <c r="D117" s="252" t="s">
        <v>355</v>
      </c>
      <c r="E117" s="252" t="s">
        <v>502</v>
      </c>
      <c r="F117" s="252" t="s">
        <v>430</v>
      </c>
      <c r="G117" s="253">
        <v>1295.583</v>
      </c>
      <c r="H117" s="253">
        <v>1295.583</v>
      </c>
    </row>
    <row r="118" spans="1:8" ht="17.25" customHeight="1">
      <c r="A118" s="246"/>
      <c r="B118" s="247" t="s">
        <v>350</v>
      </c>
      <c r="C118" s="248" t="s">
        <v>194</v>
      </c>
      <c r="D118" s="248" t="s">
        <v>351</v>
      </c>
      <c r="E118" s="248"/>
      <c r="F118" s="248"/>
      <c r="G118" s="249">
        <f>G119</f>
        <v>122139.3565</v>
      </c>
      <c r="H118" s="249">
        <f>H119</f>
        <v>121139.3565</v>
      </c>
    </row>
    <row r="119" spans="1:8" ht="27.75" customHeight="1">
      <c r="A119" s="246"/>
      <c r="B119" s="256" t="s">
        <v>908</v>
      </c>
      <c r="C119" s="252" t="s">
        <v>194</v>
      </c>
      <c r="D119" s="252" t="s">
        <v>351</v>
      </c>
      <c r="E119" s="252" t="s">
        <v>499</v>
      </c>
      <c r="F119" s="252"/>
      <c r="G119" s="253">
        <f>G120</f>
        <v>122139.3565</v>
      </c>
      <c r="H119" s="253">
        <f>H120</f>
        <v>121139.3565</v>
      </c>
    </row>
    <row r="120" spans="1:8" ht="18.75" customHeight="1">
      <c r="A120" s="246"/>
      <c r="B120" s="256" t="s">
        <v>572</v>
      </c>
      <c r="C120" s="252" t="s">
        <v>194</v>
      </c>
      <c r="D120" s="252" t="s">
        <v>351</v>
      </c>
      <c r="E120" s="252" t="s">
        <v>499</v>
      </c>
      <c r="F120" s="252"/>
      <c r="G120" s="253">
        <f>G122+G126+G129+G132</f>
        <v>122139.3565</v>
      </c>
      <c r="H120" s="253">
        <f>H122+H126+H129+H132</f>
        <v>121139.3565</v>
      </c>
    </row>
    <row r="121" spans="1:8" ht="21" customHeight="1">
      <c r="A121" s="246"/>
      <c r="B121" s="251" t="s">
        <v>573</v>
      </c>
      <c r="C121" s="252" t="s">
        <v>194</v>
      </c>
      <c r="D121" s="252" t="s">
        <v>351</v>
      </c>
      <c r="E121" s="252" t="s">
        <v>503</v>
      </c>
      <c r="F121" s="252"/>
      <c r="G121" s="253">
        <f>G122</f>
        <v>17524.3565</v>
      </c>
      <c r="H121" s="253">
        <f>H122</f>
        <v>16524.3565</v>
      </c>
    </row>
    <row r="122" spans="1:8" ht="54.75" customHeight="1">
      <c r="A122" s="246"/>
      <c r="B122" s="251" t="s">
        <v>570</v>
      </c>
      <c r="C122" s="252" t="s">
        <v>194</v>
      </c>
      <c r="D122" s="252" t="s">
        <v>351</v>
      </c>
      <c r="E122" s="252" t="s">
        <v>504</v>
      </c>
      <c r="F122" s="252"/>
      <c r="G122" s="253">
        <f>G123+G124+G125</f>
        <v>17524.3565</v>
      </c>
      <c r="H122" s="253">
        <f>H123+H124+H125</f>
        <v>16524.3565</v>
      </c>
    </row>
    <row r="123" spans="1:8" ht="54.75" customHeight="1">
      <c r="A123" s="246"/>
      <c r="B123" s="254" t="s">
        <v>426</v>
      </c>
      <c r="C123" s="252" t="s">
        <v>194</v>
      </c>
      <c r="D123" s="252" t="s">
        <v>351</v>
      </c>
      <c r="E123" s="252" t="s">
        <v>504</v>
      </c>
      <c r="F123" s="252" t="s">
        <v>429</v>
      </c>
      <c r="G123" s="253">
        <v>3500</v>
      </c>
      <c r="H123" s="253">
        <v>3500</v>
      </c>
    </row>
    <row r="124" spans="1:8" ht="27.75" customHeight="1">
      <c r="A124" s="246"/>
      <c r="B124" s="254" t="s">
        <v>427</v>
      </c>
      <c r="C124" s="252" t="s">
        <v>194</v>
      </c>
      <c r="D124" s="252" t="s">
        <v>351</v>
      </c>
      <c r="E124" s="252" t="s">
        <v>504</v>
      </c>
      <c r="F124" s="252" t="s">
        <v>430</v>
      </c>
      <c r="G124" s="253">
        <f>13777.9205-900</f>
        <v>12877.9205</v>
      </c>
      <c r="H124" s="253">
        <f>12777.9205-900</f>
        <v>11877.9205</v>
      </c>
    </row>
    <row r="125" spans="1:8" ht="18.75" customHeight="1">
      <c r="A125" s="246"/>
      <c r="B125" s="254" t="s">
        <v>428</v>
      </c>
      <c r="C125" s="252" t="s">
        <v>194</v>
      </c>
      <c r="D125" s="252" t="s">
        <v>351</v>
      </c>
      <c r="E125" s="252" t="s">
        <v>504</v>
      </c>
      <c r="F125" s="252" t="s">
        <v>431</v>
      </c>
      <c r="G125" s="253">
        <v>1146.436</v>
      </c>
      <c r="H125" s="253">
        <v>1146.436</v>
      </c>
    </row>
    <row r="126" spans="1:8" ht="93" customHeight="1">
      <c r="A126" s="246"/>
      <c r="B126" s="267" t="s">
        <v>574</v>
      </c>
      <c r="C126" s="252" t="s">
        <v>194</v>
      </c>
      <c r="D126" s="252" t="s">
        <v>351</v>
      </c>
      <c r="E126" s="252" t="s">
        <v>505</v>
      </c>
      <c r="F126" s="252"/>
      <c r="G126" s="253">
        <f>G127+G128</f>
        <v>95153</v>
      </c>
      <c r="H126" s="253">
        <f>H127+H128</f>
        <v>95153</v>
      </c>
    </row>
    <row r="127" spans="1:8" ht="57" customHeight="1">
      <c r="A127" s="246"/>
      <c r="B127" s="254" t="s">
        <v>426</v>
      </c>
      <c r="C127" s="252" t="s">
        <v>194</v>
      </c>
      <c r="D127" s="252" t="s">
        <v>351</v>
      </c>
      <c r="E127" s="252" t="s">
        <v>505</v>
      </c>
      <c r="F127" s="252" t="s">
        <v>429</v>
      </c>
      <c r="G127" s="253">
        <v>93036.289</v>
      </c>
      <c r="H127" s="253">
        <v>93036.289</v>
      </c>
    </row>
    <row r="128" spans="1:8" ht="30" customHeight="1">
      <c r="A128" s="246"/>
      <c r="B128" s="254" t="s">
        <v>427</v>
      </c>
      <c r="C128" s="252" t="s">
        <v>194</v>
      </c>
      <c r="D128" s="252" t="s">
        <v>351</v>
      </c>
      <c r="E128" s="252" t="s">
        <v>505</v>
      </c>
      <c r="F128" s="252" t="s">
        <v>430</v>
      </c>
      <c r="G128" s="253">
        <v>2116.711</v>
      </c>
      <c r="H128" s="253">
        <v>2116.711</v>
      </c>
    </row>
    <row r="129" spans="1:8" ht="56.25" customHeight="1">
      <c r="A129" s="246"/>
      <c r="B129" s="267" t="s">
        <v>575</v>
      </c>
      <c r="C129" s="252" t="s">
        <v>194</v>
      </c>
      <c r="D129" s="252" t="s">
        <v>351</v>
      </c>
      <c r="E129" s="252" t="s">
        <v>506</v>
      </c>
      <c r="F129" s="257"/>
      <c r="G129" s="253">
        <f>G130+G131</f>
        <v>8685</v>
      </c>
      <c r="H129" s="253">
        <f>H130+H131</f>
        <v>8685</v>
      </c>
    </row>
    <row r="130" spans="1:8" ht="29.25" customHeight="1">
      <c r="A130" s="246"/>
      <c r="B130" s="254" t="s">
        <v>427</v>
      </c>
      <c r="C130" s="252" t="s">
        <v>194</v>
      </c>
      <c r="D130" s="252" t="s">
        <v>351</v>
      </c>
      <c r="E130" s="252" t="s">
        <v>506</v>
      </c>
      <c r="F130" s="252" t="s">
        <v>430</v>
      </c>
      <c r="G130" s="253">
        <v>7800</v>
      </c>
      <c r="H130" s="253">
        <v>7800</v>
      </c>
    </row>
    <row r="131" spans="1:8" ht="23.25" customHeight="1">
      <c r="A131" s="246"/>
      <c r="B131" s="251" t="s">
        <v>147</v>
      </c>
      <c r="C131" s="252" t="s">
        <v>194</v>
      </c>
      <c r="D131" s="252" t="s">
        <v>351</v>
      </c>
      <c r="E131" s="252" t="s">
        <v>506</v>
      </c>
      <c r="F131" s="252" t="s">
        <v>148</v>
      </c>
      <c r="G131" s="253">
        <v>885</v>
      </c>
      <c r="H131" s="253">
        <v>885</v>
      </c>
    </row>
    <row r="132" spans="1:8" ht="57.75" customHeight="1">
      <c r="A132" s="246"/>
      <c r="B132" s="251" t="s">
        <v>576</v>
      </c>
      <c r="C132" s="252" t="s">
        <v>194</v>
      </c>
      <c r="D132" s="252" t="s">
        <v>351</v>
      </c>
      <c r="E132" s="252" t="s">
        <v>507</v>
      </c>
      <c r="F132" s="252"/>
      <c r="G132" s="253">
        <f>G133</f>
        <v>777</v>
      </c>
      <c r="H132" s="253">
        <f>H133</f>
        <v>777</v>
      </c>
    </row>
    <row r="133" spans="1:8" ht="53.25" customHeight="1">
      <c r="A133" s="246"/>
      <c r="B133" s="254" t="s">
        <v>426</v>
      </c>
      <c r="C133" s="252" t="s">
        <v>194</v>
      </c>
      <c r="D133" s="252" t="s">
        <v>351</v>
      </c>
      <c r="E133" s="252" t="s">
        <v>507</v>
      </c>
      <c r="F133" s="252" t="s">
        <v>429</v>
      </c>
      <c r="G133" s="253">
        <v>777</v>
      </c>
      <c r="H133" s="253">
        <v>777</v>
      </c>
    </row>
    <row r="134" spans="1:8" ht="21" customHeight="1">
      <c r="A134" s="246"/>
      <c r="B134" s="250" t="s">
        <v>834</v>
      </c>
      <c r="C134" s="248" t="s">
        <v>194</v>
      </c>
      <c r="D134" s="248" t="s">
        <v>835</v>
      </c>
      <c r="E134" s="257"/>
      <c r="F134" s="257"/>
      <c r="G134" s="249">
        <f>G135</f>
        <v>1244</v>
      </c>
      <c r="H134" s="249">
        <f>H135</f>
        <v>1244</v>
      </c>
    </row>
    <row r="135" spans="1:8" ht="91.5" customHeight="1">
      <c r="A135" s="246"/>
      <c r="B135" s="267" t="s">
        <v>574</v>
      </c>
      <c r="C135" s="252" t="s">
        <v>194</v>
      </c>
      <c r="D135" s="252" t="s">
        <v>835</v>
      </c>
      <c r="E135" s="252" t="s">
        <v>505</v>
      </c>
      <c r="F135" s="252"/>
      <c r="G135" s="253">
        <f>G136</f>
        <v>1244</v>
      </c>
      <c r="H135" s="253">
        <f>H136</f>
        <v>1244</v>
      </c>
    </row>
    <row r="136" spans="1:8" ht="51.75" customHeight="1">
      <c r="A136" s="246"/>
      <c r="B136" s="254" t="s">
        <v>426</v>
      </c>
      <c r="C136" s="252" t="s">
        <v>194</v>
      </c>
      <c r="D136" s="252" t="s">
        <v>835</v>
      </c>
      <c r="E136" s="252" t="s">
        <v>505</v>
      </c>
      <c r="F136" s="252" t="s">
        <v>429</v>
      </c>
      <c r="G136" s="253">
        <v>1244</v>
      </c>
      <c r="H136" s="253">
        <v>1244</v>
      </c>
    </row>
    <row r="137" spans="1:8" ht="18.75" customHeight="1">
      <c r="A137" s="246"/>
      <c r="B137" s="250" t="s">
        <v>318</v>
      </c>
      <c r="C137" s="248" t="s">
        <v>194</v>
      </c>
      <c r="D137" s="248" t="s">
        <v>352</v>
      </c>
      <c r="E137" s="257"/>
      <c r="F137" s="257"/>
      <c r="G137" s="249">
        <f>G139</f>
        <v>600</v>
      </c>
      <c r="H137" s="249">
        <f>H139</f>
        <v>600</v>
      </c>
    </row>
    <row r="138" spans="1:8" ht="30" customHeight="1">
      <c r="A138" s="246"/>
      <c r="B138" s="254" t="s">
        <v>912</v>
      </c>
      <c r="C138" s="252" t="s">
        <v>194</v>
      </c>
      <c r="D138" s="252" t="s">
        <v>352</v>
      </c>
      <c r="E138" s="252" t="s">
        <v>499</v>
      </c>
      <c r="F138" s="248"/>
      <c r="G138" s="253">
        <f>G139</f>
        <v>600</v>
      </c>
      <c r="H138" s="253">
        <f>H139</f>
        <v>600</v>
      </c>
    </row>
    <row r="139" spans="1:8" ht="36" customHeight="1">
      <c r="A139" s="246"/>
      <c r="B139" s="254" t="s">
        <v>577</v>
      </c>
      <c r="C139" s="252" t="s">
        <v>194</v>
      </c>
      <c r="D139" s="252" t="s">
        <v>352</v>
      </c>
      <c r="E139" s="252" t="s">
        <v>499</v>
      </c>
      <c r="F139" s="252"/>
      <c r="G139" s="253">
        <f>G141</f>
        <v>600</v>
      </c>
      <c r="H139" s="253">
        <f>H141</f>
        <v>600</v>
      </c>
    </row>
    <row r="140" spans="1:8" ht="35.25" customHeight="1">
      <c r="A140" s="246"/>
      <c r="B140" s="254" t="s">
        <v>578</v>
      </c>
      <c r="C140" s="252" t="s">
        <v>194</v>
      </c>
      <c r="D140" s="252" t="s">
        <v>352</v>
      </c>
      <c r="E140" s="252" t="s">
        <v>674</v>
      </c>
      <c r="F140" s="252"/>
      <c r="G140" s="253">
        <f>G142</f>
        <v>600</v>
      </c>
      <c r="H140" s="253">
        <f>H142</f>
        <v>600</v>
      </c>
    </row>
    <row r="141" spans="1:8" ht="45.75" customHeight="1">
      <c r="A141" s="246"/>
      <c r="B141" s="254" t="s">
        <v>579</v>
      </c>
      <c r="C141" s="252" t="s">
        <v>194</v>
      </c>
      <c r="D141" s="252" t="s">
        <v>352</v>
      </c>
      <c r="E141" s="252" t="s">
        <v>508</v>
      </c>
      <c r="F141" s="252"/>
      <c r="G141" s="253">
        <f>G142</f>
        <v>600</v>
      </c>
      <c r="H141" s="253">
        <f>H142</f>
        <v>600</v>
      </c>
    </row>
    <row r="142" spans="1:8" ht="27" customHeight="1">
      <c r="A142" s="246"/>
      <c r="B142" s="254" t="s">
        <v>427</v>
      </c>
      <c r="C142" s="252" t="s">
        <v>194</v>
      </c>
      <c r="D142" s="252" t="s">
        <v>352</v>
      </c>
      <c r="E142" s="252" t="s">
        <v>508</v>
      </c>
      <c r="F142" s="252" t="s">
        <v>430</v>
      </c>
      <c r="G142" s="253">
        <f>500+100</f>
        <v>600</v>
      </c>
      <c r="H142" s="253">
        <f>500+100</f>
        <v>600</v>
      </c>
    </row>
    <row r="143" spans="1:8" ht="21" customHeight="1">
      <c r="A143" s="246"/>
      <c r="B143" s="250" t="s">
        <v>91</v>
      </c>
      <c r="C143" s="248" t="s">
        <v>194</v>
      </c>
      <c r="D143" s="248" t="s">
        <v>92</v>
      </c>
      <c r="E143" s="248"/>
      <c r="F143" s="248"/>
      <c r="G143" s="249">
        <f>G144</f>
        <v>2237</v>
      </c>
      <c r="H143" s="249">
        <f>H144</f>
        <v>2237</v>
      </c>
    </row>
    <row r="144" spans="1:8" ht="30.75" customHeight="1">
      <c r="A144" s="246"/>
      <c r="B144" s="254" t="s">
        <v>659</v>
      </c>
      <c r="C144" s="252" t="s">
        <v>194</v>
      </c>
      <c r="D144" s="252" t="s">
        <v>92</v>
      </c>
      <c r="E144" s="252" t="s">
        <v>499</v>
      </c>
      <c r="F144" s="252"/>
      <c r="G144" s="253">
        <f>G145+G152</f>
        <v>2237</v>
      </c>
      <c r="H144" s="253">
        <f>H145+H152</f>
        <v>2237</v>
      </c>
    </row>
    <row r="145" spans="1:8" ht="20.25" customHeight="1">
      <c r="A145" s="246"/>
      <c r="B145" s="254" t="s">
        <v>572</v>
      </c>
      <c r="C145" s="252" t="s">
        <v>194</v>
      </c>
      <c r="D145" s="252" t="s">
        <v>92</v>
      </c>
      <c r="E145" s="252" t="s">
        <v>499</v>
      </c>
      <c r="F145" s="252"/>
      <c r="G145" s="253">
        <f>G146</f>
        <v>1672.5</v>
      </c>
      <c r="H145" s="253">
        <f>H146</f>
        <v>1672.5</v>
      </c>
    </row>
    <row r="146" spans="1:8" ht="20.25" customHeight="1">
      <c r="A146" s="246"/>
      <c r="B146" s="254" t="s">
        <v>580</v>
      </c>
      <c r="C146" s="252" t="s">
        <v>194</v>
      </c>
      <c r="D146" s="252" t="s">
        <v>92</v>
      </c>
      <c r="E146" s="252" t="s">
        <v>503</v>
      </c>
      <c r="F146" s="252"/>
      <c r="G146" s="253">
        <f>G147+G149</f>
        <v>1672.5</v>
      </c>
      <c r="H146" s="253">
        <f>H147+H149</f>
        <v>1672.5</v>
      </c>
    </row>
    <row r="147" spans="1:8" ht="44.25" customHeight="1">
      <c r="A147" s="246"/>
      <c r="B147" s="254" t="s">
        <v>581</v>
      </c>
      <c r="C147" s="252" t="s">
        <v>194</v>
      </c>
      <c r="D147" s="252" t="s">
        <v>92</v>
      </c>
      <c r="E147" s="252" t="s">
        <v>509</v>
      </c>
      <c r="F147" s="252"/>
      <c r="G147" s="253">
        <f>G148</f>
        <v>181</v>
      </c>
      <c r="H147" s="253">
        <f>H148</f>
        <v>181</v>
      </c>
    </row>
    <row r="148" spans="1:8" ht="31.5" customHeight="1">
      <c r="A148" s="246"/>
      <c r="B148" s="254" t="s">
        <v>427</v>
      </c>
      <c r="C148" s="252" t="s">
        <v>194</v>
      </c>
      <c r="D148" s="252" t="s">
        <v>92</v>
      </c>
      <c r="E148" s="252" t="s">
        <v>509</v>
      </c>
      <c r="F148" s="252" t="s">
        <v>430</v>
      </c>
      <c r="G148" s="253">
        <v>181</v>
      </c>
      <c r="H148" s="253">
        <v>181</v>
      </c>
    </row>
    <row r="149" spans="1:8" ht="47.25" customHeight="1">
      <c r="A149" s="246"/>
      <c r="B149" s="254" t="s">
        <v>581</v>
      </c>
      <c r="C149" s="252" t="s">
        <v>194</v>
      </c>
      <c r="D149" s="252" t="s">
        <v>92</v>
      </c>
      <c r="E149" s="252" t="s">
        <v>543</v>
      </c>
      <c r="F149" s="252"/>
      <c r="G149" s="253">
        <f>G150+G151</f>
        <v>1491.5</v>
      </c>
      <c r="H149" s="253">
        <f>H150+H151</f>
        <v>1491.5</v>
      </c>
    </row>
    <row r="150" spans="1:8" ht="27.75" customHeight="1">
      <c r="A150" s="246"/>
      <c r="B150" s="254" t="s">
        <v>427</v>
      </c>
      <c r="C150" s="252" t="s">
        <v>194</v>
      </c>
      <c r="D150" s="252" t="s">
        <v>92</v>
      </c>
      <c r="E150" s="252" t="s">
        <v>543</v>
      </c>
      <c r="F150" s="252" t="s">
        <v>430</v>
      </c>
      <c r="G150" s="253">
        <v>695</v>
      </c>
      <c r="H150" s="253">
        <v>695</v>
      </c>
    </row>
    <row r="151" spans="1:8" ht="29.25" customHeight="1">
      <c r="A151" s="246"/>
      <c r="B151" s="254" t="s">
        <v>100</v>
      </c>
      <c r="C151" s="252" t="s">
        <v>194</v>
      </c>
      <c r="D151" s="252" t="s">
        <v>92</v>
      </c>
      <c r="E151" s="252" t="s">
        <v>543</v>
      </c>
      <c r="F151" s="252" t="s">
        <v>146</v>
      </c>
      <c r="G151" s="253">
        <v>796.5</v>
      </c>
      <c r="H151" s="253">
        <v>796.5</v>
      </c>
    </row>
    <row r="152" spans="1:8" ht="32.25" customHeight="1">
      <c r="A152" s="246"/>
      <c r="B152" s="254" t="s">
        <v>582</v>
      </c>
      <c r="C152" s="252" t="s">
        <v>194</v>
      </c>
      <c r="D152" s="252" t="s">
        <v>92</v>
      </c>
      <c r="E152" s="252" t="s">
        <v>499</v>
      </c>
      <c r="F152" s="252"/>
      <c r="G152" s="253">
        <f>G153</f>
        <v>564.5</v>
      </c>
      <c r="H152" s="253">
        <f>H153</f>
        <v>564.5</v>
      </c>
    </row>
    <row r="153" spans="1:8" ht="27.75" customHeight="1">
      <c r="A153" s="246"/>
      <c r="B153" s="254" t="s">
        <v>583</v>
      </c>
      <c r="C153" s="252" t="s">
        <v>194</v>
      </c>
      <c r="D153" s="252" t="s">
        <v>92</v>
      </c>
      <c r="E153" s="252" t="s">
        <v>510</v>
      </c>
      <c r="F153" s="252"/>
      <c r="G153" s="253">
        <f>G154+G156</f>
        <v>564.5</v>
      </c>
      <c r="H153" s="253">
        <f>H154+H156</f>
        <v>564.5</v>
      </c>
    </row>
    <row r="154" spans="1:8" ht="49.5" customHeight="1">
      <c r="A154" s="259"/>
      <c r="B154" s="254" t="s">
        <v>579</v>
      </c>
      <c r="C154" s="252" t="s">
        <v>194</v>
      </c>
      <c r="D154" s="252" t="s">
        <v>92</v>
      </c>
      <c r="E154" s="252" t="s">
        <v>544</v>
      </c>
      <c r="F154" s="252"/>
      <c r="G154" s="253">
        <f>G155</f>
        <v>474.5</v>
      </c>
      <c r="H154" s="253">
        <f>H155</f>
        <v>474.5</v>
      </c>
    </row>
    <row r="155" spans="1:8" ht="31.5" customHeight="1">
      <c r="A155" s="259"/>
      <c r="B155" s="254" t="s">
        <v>427</v>
      </c>
      <c r="C155" s="252" t="s">
        <v>194</v>
      </c>
      <c r="D155" s="252" t="s">
        <v>92</v>
      </c>
      <c r="E155" s="252" t="s">
        <v>544</v>
      </c>
      <c r="F155" s="252" t="s">
        <v>430</v>
      </c>
      <c r="G155" s="253">
        <v>474.5</v>
      </c>
      <c r="H155" s="253">
        <v>474.5</v>
      </c>
    </row>
    <row r="156" spans="1:8" ht="46.5" customHeight="1">
      <c r="A156" s="246"/>
      <c r="B156" s="254" t="s">
        <v>579</v>
      </c>
      <c r="C156" s="252" t="s">
        <v>194</v>
      </c>
      <c r="D156" s="252" t="s">
        <v>92</v>
      </c>
      <c r="E156" s="252" t="s">
        <v>511</v>
      </c>
      <c r="F156" s="252"/>
      <c r="G156" s="253">
        <f>G157</f>
        <v>90</v>
      </c>
      <c r="H156" s="253">
        <f>H157</f>
        <v>90</v>
      </c>
    </row>
    <row r="157" spans="1:8" ht="28.5" customHeight="1">
      <c r="A157" s="246"/>
      <c r="B157" s="254" t="s">
        <v>427</v>
      </c>
      <c r="C157" s="252" t="s">
        <v>194</v>
      </c>
      <c r="D157" s="252" t="s">
        <v>92</v>
      </c>
      <c r="E157" s="252" t="s">
        <v>511</v>
      </c>
      <c r="F157" s="252" t="s">
        <v>430</v>
      </c>
      <c r="G157" s="253">
        <v>90</v>
      </c>
      <c r="H157" s="253">
        <v>90</v>
      </c>
    </row>
    <row r="158" spans="1:8" ht="16.5" customHeight="1">
      <c r="A158" s="246"/>
      <c r="B158" s="250" t="s">
        <v>93</v>
      </c>
      <c r="C158" s="248" t="s">
        <v>194</v>
      </c>
      <c r="D158" s="248" t="s">
        <v>94</v>
      </c>
      <c r="E158" s="248"/>
      <c r="F158" s="248"/>
      <c r="G158" s="249">
        <f>G159</f>
        <v>1000</v>
      </c>
      <c r="H158" s="249">
        <f>H159</f>
        <v>1000</v>
      </c>
    </row>
    <row r="159" spans="1:8" ht="27.75" customHeight="1">
      <c r="A159" s="246"/>
      <c r="B159" s="256" t="s">
        <v>630</v>
      </c>
      <c r="C159" s="252" t="s">
        <v>194</v>
      </c>
      <c r="D159" s="252" t="s">
        <v>94</v>
      </c>
      <c r="E159" s="252" t="s">
        <v>545</v>
      </c>
      <c r="F159" s="252"/>
      <c r="G159" s="253">
        <f>G160</f>
        <v>1000</v>
      </c>
      <c r="H159" s="253">
        <f>H160</f>
        <v>1000</v>
      </c>
    </row>
    <row r="160" spans="1:8" ht="28.5" customHeight="1">
      <c r="A160" s="246"/>
      <c r="B160" s="256" t="s">
        <v>610</v>
      </c>
      <c r="C160" s="252" t="s">
        <v>194</v>
      </c>
      <c r="D160" s="252" t="s">
        <v>94</v>
      </c>
      <c r="E160" s="252" t="s">
        <v>546</v>
      </c>
      <c r="F160" s="252"/>
      <c r="G160" s="253">
        <f>G162</f>
        <v>1000</v>
      </c>
      <c r="H160" s="253">
        <f>H162</f>
        <v>1000</v>
      </c>
    </row>
    <row r="161" spans="1:8" ht="34.5" customHeight="1">
      <c r="A161" s="246"/>
      <c r="B161" s="256" t="s">
        <v>611</v>
      </c>
      <c r="C161" s="252" t="s">
        <v>194</v>
      </c>
      <c r="D161" s="252" t="s">
        <v>94</v>
      </c>
      <c r="E161" s="252" t="s">
        <v>695</v>
      </c>
      <c r="F161" s="252"/>
      <c r="G161" s="253">
        <f>G162</f>
        <v>1000</v>
      </c>
      <c r="H161" s="253">
        <f>H162</f>
        <v>1000</v>
      </c>
    </row>
    <row r="162" spans="1:8" ht="48" customHeight="1">
      <c r="A162" s="246"/>
      <c r="B162" s="256" t="s">
        <v>579</v>
      </c>
      <c r="C162" s="252" t="s">
        <v>194</v>
      </c>
      <c r="D162" s="252" t="s">
        <v>94</v>
      </c>
      <c r="E162" s="252" t="s">
        <v>547</v>
      </c>
      <c r="F162" s="252"/>
      <c r="G162" s="253">
        <f>G163</f>
        <v>1000</v>
      </c>
      <c r="H162" s="253">
        <f>H163</f>
        <v>1000</v>
      </c>
    </row>
    <row r="163" spans="1:8" ht="30" customHeight="1">
      <c r="A163" s="246"/>
      <c r="B163" s="251" t="s">
        <v>100</v>
      </c>
      <c r="C163" s="252" t="s">
        <v>194</v>
      </c>
      <c r="D163" s="252" t="s">
        <v>94</v>
      </c>
      <c r="E163" s="252" t="s">
        <v>547</v>
      </c>
      <c r="F163" s="252" t="s">
        <v>146</v>
      </c>
      <c r="G163" s="253">
        <v>1000</v>
      </c>
      <c r="H163" s="253">
        <v>1000</v>
      </c>
    </row>
    <row r="164" spans="1:8" ht="24" customHeight="1">
      <c r="A164" s="259"/>
      <c r="B164" s="255" t="s">
        <v>291</v>
      </c>
      <c r="C164" s="248" t="s">
        <v>194</v>
      </c>
      <c r="D164" s="248" t="s">
        <v>316</v>
      </c>
      <c r="E164" s="266"/>
      <c r="F164" s="266"/>
      <c r="G164" s="249">
        <f>G165</f>
        <v>9457.505</v>
      </c>
      <c r="H164" s="249">
        <f>H165</f>
        <v>9457.505</v>
      </c>
    </row>
    <row r="165" spans="1:8" ht="33" customHeight="1">
      <c r="A165" s="259"/>
      <c r="B165" s="256" t="s">
        <v>630</v>
      </c>
      <c r="C165" s="252" t="s">
        <v>194</v>
      </c>
      <c r="D165" s="252" t="s">
        <v>316</v>
      </c>
      <c r="E165" s="252" t="s">
        <v>545</v>
      </c>
      <c r="F165" s="257"/>
      <c r="G165" s="253">
        <f>G166</f>
        <v>9457.505</v>
      </c>
      <c r="H165" s="253">
        <f>H166</f>
        <v>9457.505</v>
      </c>
    </row>
    <row r="166" spans="1:8" ht="17.25" customHeight="1">
      <c r="A166" s="259"/>
      <c r="B166" s="256" t="s">
        <v>613</v>
      </c>
      <c r="C166" s="252" t="s">
        <v>194</v>
      </c>
      <c r="D166" s="252" t="s">
        <v>316</v>
      </c>
      <c r="E166" s="252" t="s">
        <v>629</v>
      </c>
      <c r="F166" s="252"/>
      <c r="G166" s="253">
        <f>G168</f>
        <v>9457.505</v>
      </c>
      <c r="H166" s="253">
        <f>H168</f>
        <v>9457.505</v>
      </c>
    </row>
    <row r="167" spans="1:8" ht="43.5" customHeight="1">
      <c r="A167" s="259"/>
      <c r="B167" s="256" t="s">
        <v>614</v>
      </c>
      <c r="C167" s="252" t="s">
        <v>194</v>
      </c>
      <c r="D167" s="252" t="s">
        <v>316</v>
      </c>
      <c r="E167" s="252" t="s">
        <v>696</v>
      </c>
      <c r="F167" s="252"/>
      <c r="G167" s="253">
        <f>G169</f>
        <v>9457.505</v>
      </c>
      <c r="H167" s="253">
        <f>H169</f>
        <v>9457.505</v>
      </c>
    </row>
    <row r="168" spans="1:8" ht="51.75" customHeight="1">
      <c r="A168" s="259"/>
      <c r="B168" s="256" t="s">
        <v>616</v>
      </c>
      <c r="C168" s="252" t="s">
        <v>194</v>
      </c>
      <c r="D168" s="252" t="s">
        <v>316</v>
      </c>
      <c r="E168" s="252" t="s">
        <v>548</v>
      </c>
      <c r="F168" s="252"/>
      <c r="G168" s="253">
        <f>G167</f>
        <v>9457.505</v>
      </c>
      <c r="H168" s="253">
        <f>H167</f>
        <v>9457.505</v>
      </c>
    </row>
    <row r="169" spans="1:8" ht="31.5" customHeight="1">
      <c r="A169" s="259"/>
      <c r="B169" s="251" t="s">
        <v>100</v>
      </c>
      <c r="C169" s="252" t="s">
        <v>194</v>
      </c>
      <c r="D169" s="252" t="s">
        <v>316</v>
      </c>
      <c r="E169" s="252" t="s">
        <v>548</v>
      </c>
      <c r="F169" s="252" t="s">
        <v>146</v>
      </c>
      <c r="G169" s="253">
        <f>9957.505-1500+1000</f>
        <v>9457.505</v>
      </c>
      <c r="H169" s="253">
        <f>9957.505-1500+1000</f>
        <v>9457.505</v>
      </c>
    </row>
    <row r="170" spans="1:8" ht="19.5" customHeight="1">
      <c r="A170" s="246"/>
      <c r="B170" s="247" t="s">
        <v>96</v>
      </c>
      <c r="C170" s="248" t="s">
        <v>194</v>
      </c>
      <c r="D170" s="248">
        <v>1001</v>
      </c>
      <c r="E170" s="248"/>
      <c r="F170" s="248"/>
      <c r="G170" s="249">
        <f aca="true" t="shared" si="4" ref="G170:H173">G171</f>
        <v>2738.011</v>
      </c>
      <c r="H170" s="249">
        <f t="shared" si="4"/>
        <v>2738.011</v>
      </c>
    </row>
    <row r="171" spans="1:8" ht="31.5" customHeight="1">
      <c r="A171" s="246"/>
      <c r="B171" s="256" t="s">
        <v>631</v>
      </c>
      <c r="C171" s="252" t="s">
        <v>194</v>
      </c>
      <c r="D171" s="252">
        <v>1001</v>
      </c>
      <c r="E171" s="252" t="s">
        <v>512</v>
      </c>
      <c r="F171" s="252"/>
      <c r="G171" s="253">
        <f t="shared" si="4"/>
        <v>2738.011</v>
      </c>
      <c r="H171" s="253">
        <f t="shared" si="4"/>
        <v>2738.011</v>
      </c>
    </row>
    <row r="172" spans="1:8" ht="29.25" customHeight="1">
      <c r="A172" s="246"/>
      <c r="B172" s="256" t="s">
        <v>617</v>
      </c>
      <c r="C172" s="252" t="s">
        <v>194</v>
      </c>
      <c r="D172" s="252" t="s">
        <v>97</v>
      </c>
      <c r="E172" s="252" t="s">
        <v>549</v>
      </c>
      <c r="F172" s="252"/>
      <c r="G172" s="253">
        <f t="shared" si="4"/>
        <v>2738.011</v>
      </c>
      <c r="H172" s="253">
        <f t="shared" si="4"/>
        <v>2738.011</v>
      </c>
    </row>
    <row r="173" spans="1:8" ht="34.5" customHeight="1">
      <c r="A173" s="246"/>
      <c r="B173" s="256" t="s">
        <v>550</v>
      </c>
      <c r="C173" s="252" t="s">
        <v>194</v>
      </c>
      <c r="D173" s="252" t="s">
        <v>97</v>
      </c>
      <c r="E173" s="252" t="s">
        <v>551</v>
      </c>
      <c r="F173" s="252"/>
      <c r="G173" s="253">
        <f t="shared" si="4"/>
        <v>2738.011</v>
      </c>
      <c r="H173" s="253">
        <f t="shared" si="4"/>
        <v>2738.011</v>
      </c>
    </row>
    <row r="174" spans="1:8" ht="19.5" customHeight="1">
      <c r="A174" s="259"/>
      <c r="B174" s="251" t="s">
        <v>147</v>
      </c>
      <c r="C174" s="252" t="s">
        <v>194</v>
      </c>
      <c r="D174" s="252">
        <v>1001</v>
      </c>
      <c r="E174" s="252" t="s">
        <v>551</v>
      </c>
      <c r="F174" s="252" t="s">
        <v>148</v>
      </c>
      <c r="G174" s="253">
        <v>2738.011</v>
      </c>
      <c r="H174" s="253">
        <v>2738.011</v>
      </c>
    </row>
    <row r="175" spans="1:8" ht="18.75" customHeight="1">
      <c r="A175" s="246"/>
      <c r="B175" s="247" t="s">
        <v>412</v>
      </c>
      <c r="C175" s="248" t="s">
        <v>194</v>
      </c>
      <c r="D175" s="248">
        <v>1003</v>
      </c>
      <c r="E175" s="248"/>
      <c r="F175" s="248"/>
      <c r="G175" s="249">
        <f aca="true" t="shared" si="5" ref="G175:H177">G176</f>
        <v>9352</v>
      </c>
      <c r="H175" s="249">
        <f t="shared" si="5"/>
        <v>9352</v>
      </c>
    </row>
    <row r="176" spans="1:8" ht="33" customHeight="1">
      <c r="A176" s="246"/>
      <c r="B176" s="256" t="s">
        <v>631</v>
      </c>
      <c r="C176" s="252" t="s">
        <v>194</v>
      </c>
      <c r="D176" s="252" t="s">
        <v>414</v>
      </c>
      <c r="E176" s="252" t="s">
        <v>512</v>
      </c>
      <c r="F176" s="252"/>
      <c r="G176" s="253">
        <f t="shared" si="5"/>
        <v>9352</v>
      </c>
      <c r="H176" s="253">
        <f t="shared" si="5"/>
        <v>9352</v>
      </c>
    </row>
    <row r="177" spans="1:8" ht="20.25" customHeight="1">
      <c r="A177" s="265"/>
      <c r="B177" s="256" t="s">
        <v>585</v>
      </c>
      <c r="C177" s="252" t="s">
        <v>194</v>
      </c>
      <c r="D177" s="252" t="s">
        <v>414</v>
      </c>
      <c r="E177" s="252" t="s">
        <v>549</v>
      </c>
      <c r="F177" s="252"/>
      <c r="G177" s="253">
        <f t="shared" si="5"/>
        <v>9352</v>
      </c>
      <c r="H177" s="253">
        <f t="shared" si="5"/>
        <v>9352</v>
      </c>
    </row>
    <row r="178" spans="1:8" ht="40.5" customHeight="1">
      <c r="A178" s="246"/>
      <c r="B178" s="251" t="s">
        <v>618</v>
      </c>
      <c r="C178" s="252" t="s">
        <v>194</v>
      </c>
      <c r="D178" s="252" t="s">
        <v>414</v>
      </c>
      <c r="E178" s="252" t="s">
        <v>552</v>
      </c>
      <c r="F178" s="252"/>
      <c r="G178" s="253">
        <f>G179+G180</f>
        <v>9352</v>
      </c>
      <c r="H178" s="253">
        <f>H179+H180</f>
        <v>9352</v>
      </c>
    </row>
    <row r="179" spans="1:8" ht="30" customHeight="1">
      <c r="A179" s="246"/>
      <c r="B179" s="254" t="s">
        <v>427</v>
      </c>
      <c r="C179" s="252" t="s">
        <v>194</v>
      </c>
      <c r="D179" s="252" t="s">
        <v>414</v>
      </c>
      <c r="E179" s="252" t="s">
        <v>552</v>
      </c>
      <c r="F179" s="252" t="s">
        <v>430</v>
      </c>
      <c r="G179" s="253">
        <v>763</v>
      </c>
      <c r="H179" s="253">
        <v>763</v>
      </c>
    </row>
    <row r="180" spans="1:8" ht="24.75" customHeight="1">
      <c r="A180" s="246"/>
      <c r="B180" s="251" t="s">
        <v>147</v>
      </c>
      <c r="C180" s="252" t="s">
        <v>194</v>
      </c>
      <c r="D180" s="252" t="s">
        <v>414</v>
      </c>
      <c r="E180" s="252" t="s">
        <v>552</v>
      </c>
      <c r="F180" s="252" t="s">
        <v>148</v>
      </c>
      <c r="G180" s="253">
        <v>8589</v>
      </c>
      <c r="H180" s="253">
        <v>8589</v>
      </c>
    </row>
    <row r="181" spans="1:8" ht="20.25" customHeight="1">
      <c r="A181" s="246"/>
      <c r="B181" s="255" t="s">
        <v>123</v>
      </c>
      <c r="C181" s="248" t="s">
        <v>194</v>
      </c>
      <c r="D181" s="248" t="s">
        <v>413</v>
      </c>
      <c r="E181" s="248"/>
      <c r="F181" s="248"/>
      <c r="G181" s="249">
        <f>G182</f>
        <v>23261.2</v>
      </c>
      <c r="H181" s="249">
        <f>H182</f>
        <v>23267.1</v>
      </c>
    </row>
    <row r="182" spans="1:8" ht="28.5" customHeight="1">
      <c r="A182" s="246"/>
      <c r="B182" s="256" t="s">
        <v>631</v>
      </c>
      <c r="C182" s="252" t="s">
        <v>194</v>
      </c>
      <c r="D182" s="252" t="s">
        <v>413</v>
      </c>
      <c r="E182" s="252" t="s">
        <v>512</v>
      </c>
      <c r="F182" s="248"/>
      <c r="G182" s="253">
        <f>G183</f>
        <v>23261.2</v>
      </c>
      <c r="H182" s="253">
        <f>H183</f>
        <v>23267.1</v>
      </c>
    </row>
    <row r="183" spans="1:8" ht="22.5" customHeight="1">
      <c r="A183" s="246"/>
      <c r="B183" s="256" t="s">
        <v>584</v>
      </c>
      <c r="C183" s="252" t="s">
        <v>194</v>
      </c>
      <c r="D183" s="252" t="s">
        <v>413</v>
      </c>
      <c r="E183" s="252" t="s">
        <v>553</v>
      </c>
      <c r="F183" s="248"/>
      <c r="G183" s="253">
        <f>G187+G184+G193+G189</f>
        <v>23261.2</v>
      </c>
      <c r="H183" s="253">
        <f>H187+H184+H193+H189</f>
        <v>23267.1</v>
      </c>
    </row>
    <row r="184" spans="1:8" ht="72" customHeight="1">
      <c r="A184" s="246"/>
      <c r="B184" s="283" t="s">
        <v>620</v>
      </c>
      <c r="C184" s="252" t="s">
        <v>194</v>
      </c>
      <c r="D184" s="252" t="s">
        <v>413</v>
      </c>
      <c r="E184" s="252" t="s">
        <v>514</v>
      </c>
      <c r="F184" s="252"/>
      <c r="G184" s="253">
        <f>G185+G186</f>
        <v>3040</v>
      </c>
      <c r="H184" s="253">
        <f>H185+H186</f>
        <v>3040</v>
      </c>
    </row>
    <row r="185" spans="1:8" ht="32.25" customHeight="1">
      <c r="A185" s="246"/>
      <c r="B185" s="254" t="s">
        <v>427</v>
      </c>
      <c r="C185" s="252" t="s">
        <v>194</v>
      </c>
      <c r="D185" s="252" t="s">
        <v>413</v>
      </c>
      <c r="E185" s="252" t="s">
        <v>514</v>
      </c>
      <c r="F185" s="252" t="s">
        <v>430</v>
      </c>
      <c r="G185" s="253">
        <v>60</v>
      </c>
      <c r="H185" s="253">
        <v>60</v>
      </c>
    </row>
    <row r="186" spans="1:8" ht="24" customHeight="1">
      <c r="A186" s="259"/>
      <c r="B186" s="251" t="s">
        <v>147</v>
      </c>
      <c r="C186" s="252" t="s">
        <v>194</v>
      </c>
      <c r="D186" s="252" t="s">
        <v>413</v>
      </c>
      <c r="E186" s="252" t="s">
        <v>514</v>
      </c>
      <c r="F186" s="252" t="s">
        <v>148</v>
      </c>
      <c r="G186" s="253">
        <v>2980</v>
      </c>
      <c r="H186" s="253">
        <v>2980</v>
      </c>
    </row>
    <row r="187" spans="1:8" ht="194.25" customHeight="1">
      <c r="A187" s="268"/>
      <c r="B187" s="280" t="s">
        <v>619</v>
      </c>
      <c r="C187" s="281" t="s">
        <v>194</v>
      </c>
      <c r="D187" s="252" t="s">
        <v>413</v>
      </c>
      <c r="E187" s="252" t="s">
        <v>554</v>
      </c>
      <c r="F187" s="252"/>
      <c r="G187" s="253">
        <f>G188</f>
        <v>19730</v>
      </c>
      <c r="H187" s="253">
        <f>H188</f>
        <v>19730</v>
      </c>
    </row>
    <row r="188" spans="1:8" ht="19.5" customHeight="1">
      <c r="A188" s="259"/>
      <c r="B188" s="282" t="s">
        <v>147</v>
      </c>
      <c r="C188" s="252" t="s">
        <v>194</v>
      </c>
      <c r="D188" s="252" t="s">
        <v>413</v>
      </c>
      <c r="E188" s="252" t="s">
        <v>554</v>
      </c>
      <c r="F188" s="252" t="s">
        <v>148</v>
      </c>
      <c r="G188" s="253">
        <v>19730</v>
      </c>
      <c r="H188" s="253">
        <v>19730</v>
      </c>
    </row>
    <row r="189" spans="1:8" ht="33" customHeight="1">
      <c r="A189" s="259"/>
      <c r="B189" s="263" t="s">
        <v>785</v>
      </c>
      <c r="C189" s="252" t="s">
        <v>194</v>
      </c>
      <c r="D189" s="252" t="s">
        <v>413</v>
      </c>
      <c r="E189" s="252" t="s">
        <v>555</v>
      </c>
      <c r="F189" s="252"/>
      <c r="G189" s="253">
        <f>G190</f>
        <v>148.2</v>
      </c>
      <c r="H189" s="253">
        <f>H190</f>
        <v>154.1</v>
      </c>
    </row>
    <row r="190" spans="1:8" ht="35.25" customHeight="1">
      <c r="A190" s="246"/>
      <c r="B190" s="284" t="s">
        <v>621</v>
      </c>
      <c r="C190" s="252" t="s">
        <v>194</v>
      </c>
      <c r="D190" s="252" t="s">
        <v>413</v>
      </c>
      <c r="E190" s="252" t="s">
        <v>555</v>
      </c>
      <c r="F190" s="248"/>
      <c r="G190" s="253">
        <v>148.2</v>
      </c>
      <c r="H190" s="253">
        <v>154.1</v>
      </c>
    </row>
    <row r="191" spans="1:8" ht="18" customHeight="1">
      <c r="A191" s="246"/>
      <c r="B191" s="285" t="s">
        <v>293</v>
      </c>
      <c r="C191" s="252"/>
      <c r="D191" s="252"/>
      <c r="E191" s="252"/>
      <c r="F191" s="248"/>
      <c r="G191" s="279">
        <v>148.2</v>
      </c>
      <c r="H191" s="279">
        <v>154.1</v>
      </c>
    </row>
    <row r="192" spans="1:8" ht="69" customHeight="1" hidden="1">
      <c r="A192" s="259"/>
      <c r="B192" s="251" t="s">
        <v>147</v>
      </c>
      <c r="C192" s="252" t="s">
        <v>194</v>
      </c>
      <c r="D192" s="252" t="s">
        <v>413</v>
      </c>
      <c r="E192" s="252" t="s">
        <v>555</v>
      </c>
      <c r="F192" s="252" t="s">
        <v>148</v>
      </c>
      <c r="G192" s="253">
        <v>142.4</v>
      </c>
      <c r="H192" s="253">
        <v>142.4</v>
      </c>
    </row>
    <row r="193" spans="1:8" ht="17.25" customHeight="1" hidden="1">
      <c r="A193" s="259"/>
      <c r="B193" s="263" t="s">
        <v>757</v>
      </c>
      <c r="C193" s="252" t="s">
        <v>194</v>
      </c>
      <c r="D193" s="252" t="s">
        <v>413</v>
      </c>
      <c r="E193" s="252" t="s">
        <v>758</v>
      </c>
      <c r="F193" s="252"/>
      <c r="G193" s="253">
        <f>G196</f>
        <v>343</v>
      </c>
      <c r="H193" s="253">
        <f>H196</f>
        <v>343</v>
      </c>
    </row>
    <row r="194" spans="1:8" ht="31.5" customHeight="1">
      <c r="A194" s="246"/>
      <c r="B194" s="284" t="s">
        <v>621</v>
      </c>
      <c r="C194" s="252" t="s">
        <v>194</v>
      </c>
      <c r="D194" s="252" t="s">
        <v>413</v>
      </c>
      <c r="E194" s="252" t="s">
        <v>555</v>
      </c>
      <c r="F194" s="248"/>
      <c r="G194" s="253">
        <f>G196</f>
        <v>343</v>
      </c>
      <c r="H194" s="253">
        <f>H196</f>
        <v>343</v>
      </c>
    </row>
    <row r="195" spans="1:8" ht="21" customHeight="1">
      <c r="A195" s="246"/>
      <c r="B195" s="285" t="s">
        <v>293</v>
      </c>
      <c r="C195" s="252"/>
      <c r="D195" s="252"/>
      <c r="E195" s="252"/>
      <c r="F195" s="248"/>
      <c r="G195" s="279">
        <f>G196</f>
        <v>343</v>
      </c>
      <c r="H195" s="279">
        <f>H196</f>
        <v>343</v>
      </c>
    </row>
    <row r="196" spans="1:8" ht="69" customHeight="1" hidden="1">
      <c r="A196" s="259"/>
      <c r="B196" s="251" t="s">
        <v>147</v>
      </c>
      <c r="C196" s="252" t="s">
        <v>194</v>
      </c>
      <c r="D196" s="252" t="s">
        <v>413</v>
      </c>
      <c r="E196" s="252" t="s">
        <v>758</v>
      </c>
      <c r="F196" s="252" t="s">
        <v>148</v>
      </c>
      <c r="G196" s="253">
        <v>343</v>
      </c>
      <c r="H196" s="253">
        <v>343</v>
      </c>
    </row>
    <row r="197" spans="1:8" ht="17.25" customHeight="1">
      <c r="A197" s="246"/>
      <c r="B197" s="247" t="s">
        <v>125</v>
      </c>
      <c r="C197" s="248" t="s">
        <v>194</v>
      </c>
      <c r="D197" s="248">
        <v>1006</v>
      </c>
      <c r="E197" s="248"/>
      <c r="F197" s="248"/>
      <c r="G197" s="249">
        <f>G198</f>
        <v>1301</v>
      </c>
      <c r="H197" s="249">
        <f>H198</f>
        <v>1301</v>
      </c>
    </row>
    <row r="198" spans="1:8" ht="33.75" customHeight="1">
      <c r="A198" s="246"/>
      <c r="B198" s="251" t="s">
        <v>660</v>
      </c>
      <c r="C198" s="252" t="s">
        <v>194</v>
      </c>
      <c r="D198" s="252" t="s">
        <v>197</v>
      </c>
      <c r="E198" s="252" t="s">
        <v>512</v>
      </c>
      <c r="F198" s="252"/>
      <c r="G198" s="253">
        <f>G199</f>
        <v>1301</v>
      </c>
      <c r="H198" s="253">
        <f>H199</f>
        <v>1301</v>
      </c>
    </row>
    <row r="199" spans="1:8" ht="27" customHeight="1">
      <c r="A199" s="246"/>
      <c r="B199" s="254" t="s">
        <v>622</v>
      </c>
      <c r="C199" s="252" t="s">
        <v>194</v>
      </c>
      <c r="D199" s="252">
        <v>1006</v>
      </c>
      <c r="E199" s="252" t="s">
        <v>549</v>
      </c>
      <c r="F199" s="252"/>
      <c r="G199" s="253">
        <f>G200+G202+G204+G206+G208</f>
        <v>1301</v>
      </c>
      <c r="H199" s="253">
        <f>H200+H202+H204+H206+H208</f>
        <v>1301</v>
      </c>
    </row>
    <row r="200" spans="1:8" ht="32.25" customHeight="1">
      <c r="A200" s="246"/>
      <c r="B200" s="254" t="s">
        <v>556</v>
      </c>
      <c r="C200" s="252" t="s">
        <v>194</v>
      </c>
      <c r="D200" s="252">
        <v>1006</v>
      </c>
      <c r="E200" s="252" t="s">
        <v>515</v>
      </c>
      <c r="F200" s="252"/>
      <c r="G200" s="253">
        <f>G201</f>
        <v>447</v>
      </c>
      <c r="H200" s="253">
        <f>H201</f>
        <v>447</v>
      </c>
    </row>
    <row r="201" spans="1:8" ht="28.5" customHeight="1">
      <c r="A201" s="246"/>
      <c r="B201" s="254" t="s">
        <v>427</v>
      </c>
      <c r="C201" s="252" t="s">
        <v>194</v>
      </c>
      <c r="D201" s="252">
        <v>1006</v>
      </c>
      <c r="E201" s="252" t="s">
        <v>515</v>
      </c>
      <c r="F201" s="252" t="s">
        <v>430</v>
      </c>
      <c r="G201" s="253">
        <f>42+405</f>
        <v>447</v>
      </c>
      <c r="H201" s="253">
        <f>42+405</f>
        <v>447</v>
      </c>
    </row>
    <row r="202" spans="1:8" ht="40.5" customHeight="1">
      <c r="A202" s="246"/>
      <c r="B202" s="254" t="s">
        <v>557</v>
      </c>
      <c r="C202" s="252" t="s">
        <v>194</v>
      </c>
      <c r="D202" s="252" t="s">
        <v>197</v>
      </c>
      <c r="E202" s="252" t="s">
        <v>558</v>
      </c>
      <c r="F202" s="252"/>
      <c r="G202" s="253">
        <f>G203</f>
        <v>500</v>
      </c>
      <c r="H202" s="253">
        <f>H203</f>
        <v>500</v>
      </c>
    </row>
    <row r="203" spans="1:8" ht="23.25" customHeight="1">
      <c r="A203" s="246"/>
      <c r="B203" s="254" t="s">
        <v>147</v>
      </c>
      <c r="C203" s="252" t="s">
        <v>194</v>
      </c>
      <c r="D203" s="252" t="s">
        <v>197</v>
      </c>
      <c r="E203" s="252" t="s">
        <v>558</v>
      </c>
      <c r="F203" s="252" t="s">
        <v>148</v>
      </c>
      <c r="G203" s="253">
        <f>300+200</f>
        <v>500</v>
      </c>
      <c r="H203" s="253">
        <f>300+200</f>
        <v>500</v>
      </c>
    </row>
    <row r="204" spans="1:8" ht="66" customHeight="1">
      <c r="A204" s="246"/>
      <c r="B204" s="254" t="s">
        <v>559</v>
      </c>
      <c r="C204" s="252" t="s">
        <v>194</v>
      </c>
      <c r="D204" s="252" t="s">
        <v>197</v>
      </c>
      <c r="E204" s="252" t="s">
        <v>560</v>
      </c>
      <c r="F204" s="252"/>
      <c r="G204" s="253">
        <f>G205</f>
        <v>224</v>
      </c>
      <c r="H204" s="253">
        <f>H205</f>
        <v>224</v>
      </c>
    </row>
    <row r="205" spans="1:8" ht="27" customHeight="1">
      <c r="A205" s="246"/>
      <c r="B205" s="254" t="s">
        <v>427</v>
      </c>
      <c r="C205" s="252" t="s">
        <v>194</v>
      </c>
      <c r="D205" s="252" t="s">
        <v>197</v>
      </c>
      <c r="E205" s="252" t="s">
        <v>560</v>
      </c>
      <c r="F205" s="252" t="s">
        <v>430</v>
      </c>
      <c r="G205" s="253">
        <v>224</v>
      </c>
      <c r="H205" s="253">
        <v>224</v>
      </c>
    </row>
    <row r="206" spans="1:8" ht="45.75" customHeight="1">
      <c r="A206" s="246"/>
      <c r="B206" s="254" t="s">
        <v>672</v>
      </c>
      <c r="C206" s="252" t="s">
        <v>194</v>
      </c>
      <c r="D206" s="252" t="s">
        <v>197</v>
      </c>
      <c r="E206" s="252" t="s">
        <v>673</v>
      </c>
      <c r="F206" s="252"/>
      <c r="G206" s="253">
        <f>G207</f>
        <v>30</v>
      </c>
      <c r="H206" s="253">
        <f>H207</f>
        <v>30</v>
      </c>
    </row>
    <row r="207" spans="1:8" ht="22.5" customHeight="1">
      <c r="A207" s="246"/>
      <c r="B207" s="254" t="s">
        <v>147</v>
      </c>
      <c r="C207" s="252" t="s">
        <v>194</v>
      </c>
      <c r="D207" s="252" t="s">
        <v>197</v>
      </c>
      <c r="E207" s="252" t="s">
        <v>673</v>
      </c>
      <c r="F207" s="252" t="s">
        <v>148</v>
      </c>
      <c r="G207" s="253">
        <v>30</v>
      </c>
      <c r="H207" s="253">
        <v>30</v>
      </c>
    </row>
    <row r="208" spans="1:8" ht="45.75" customHeight="1">
      <c r="A208" s="246"/>
      <c r="B208" s="254" t="s">
        <v>677</v>
      </c>
      <c r="C208" s="252" t="s">
        <v>194</v>
      </c>
      <c r="D208" s="252" t="s">
        <v>197</v>
      </c>
      <c r="E208" s="252" t="s">
        <v>561</v>
      </c>
      <c r="F208" s="252"/>
      <c r="G208" s="253">
        <f>G209</f>
        <v>100</v>
      </c>
      <c r="H208" s="253">
        <f>H209</f>
        <v>100</v>
      </c>
    </row>
    <row r="209" spans="1:8" ht="18.75" customHeight="1">
      <c r="A209" s="246"/>
      <c r="B209" s="254" t="s">
        <v>147</v>
      </c>
      <c r="C209" s="252" t="s">
        <v>194</v>
      </c>
      <c r="D209" s="252" t="s">
        <v>197</v>
      </c>
      <c r="E209" s="252" t="s">
        <v>561</v>
      </c>
      <c r="F209" s="252" t="s">
        <v>148</v>
      </c>
      <c r="G209" s="253">
        <v>100</v>
      </c>
      <c r="H209" s="253">
        <v>100</v>
      </c>
    </row>
    <row r="210" spans="1:8" ht="19.5" customHeight="1">
      <c r="A210" s="246"/>
      <c r="B210" s="255" t="s">
        <v>312</v>
      </c>
      <c r="C210" s="248" t="s">
        <v>194</v>
      </c>
      <c r="D210" s="248" t="s">
        <v>317</v>
      </c>
      <c r="E210" s="248"/>
      <c r="F210" s="248"/>
      <c r="G210" s="249">
        <f>G211</f>
        <v>720</v>
      </c>
      <c r="H210" s="249">
        <f>H211</f>
        <v>720</v>
      </c>
    </row>
    <row r="211" spans="1:8" ht="31.5" customHeight="1">
      <c r="A211" s="246"/>
      <c r="B211" s="251" t="s">
        <v>642</v>
      </c>
      <c r="C211" s="252" t="s">
        <v>194</v>
      </c>
      <c r="D211" s="252" t="s">
        <v>317</v>
      </c>
      <c r="E211" s="252" t="s">
        <v>623</v>
      </c>
      <c r="F211" s="252"/>
      <c r="G211" s="253">
        <f>G213</f>
        <v>720</v>
      </c>
      <c r="H211" s="253">
        <f>H213</f>
        <v>720</v>
      </c>
    </row>
    <row r="212" spans="1:8" ht="28.5" customHeight="1">
      <c r="A212" s="246"/>
      <c r="B212" s="251" t="s">
        <v>624</v>
      </c>
      <c r="C212" s="252" t="s">
        <v>194</v>
      </c>
      <c r="D212" s="252" t="s">
        <v>317</v>
      </c>
      <c r="E212" s="252" t="s">
        <v>653</v>
      </c>
      <c r="F212" s="252"/>
      <c r="G212" s="253">
        <f>G213</f>
        <v>720</v>
      </c>
      <c r="H212" s="253">
        <f>H213</f>
        <v>720</v>
      </c>
    </row>
    <row r="213" spans="1:8" ht="43.5" customHeight="1">
      <c r="A213" s="246"/>
      <c r="B213" s="251" t="s">
        <v>625</v>
      </c>
      <c r="C213" s="252" t="s">
        <v>194</v>
      </c>
      <c r="D213" s="252" t="s">
        <v>317</v>
      </c>
      <c r="E213" s="252" t="s">
        <v>562</v>
      </c>
      <c r="F213" s="252"/>
      <c r="G213" s="253">
        <f>G214+G215</f>
        <v>720</v>
      </c>
      <c r="H213" s="253">
        <f>H214+H215</f>
        <v>720</v>
      </c>
    </row>
    <row r="214" spans="1:8" ht="27" customHeight="1">
      <c r="A214" s="246"/>
      <c r="B214" s="254" t="s">
        <v>427</v>
      </c>
      <c r="C214" s="252" t="s">
        <v>194</v>
      </c>
      <c r="D214" s="252" t="s">
        <v>317</v>
      </c>
      <c r="E214" s="252" t="s">
        <v>562</v>
      </c>
      <c r="F214" s="252" t="s">
        <v>430</v>
      </c>
      <c r="G214" s="253">
        <v>620</v>
      </c>
      <c r="H214" s="253">
        <v>620</v>
      </c>
    </row>
    <row r="215" spans="1:8" ht="30" customHeight="1">
      <c r="A215" s="259"/>
      <c r="B215" s="251" t="s">
        <v>100</v>
      </c>
      <c r="C215" s="252" t="s">
        <v>194</v>
      </c>
      <c r="D215" s="252" t="s">
        <v>317</v>
      </c>
      <c r="E215" s="252" t="s">
        <v>562</v>
      </c>
      <c r="F215" s="252" t="s">
        <v>146</v>
      </c>
      <c r="G215" s="253">
        <v>100</v>
      </c>
      <c r="H215" s="253">
        <v>100</v>
      </c>
    </row>
    <row r="216" spans="1:8" ht="23.25" customHeight="1">
      <c r="A216" s="246" t="s">
        <v>126</v>
      </c>
      <c r="B216" s="247" t="s">
        <v>340</v>
      </c>
      <c r="C216" s="248" t="s">
        <v>189</v>
      </c>
      <c r="D216" s="248"/>
      <c r="E216" s="248"/>
      <c r="F216" s="248"/>
      <c r="G216" s="249">
        <f aca="true" t="shared" si="6" ref="G216:H218">G217</f>
        <v>2396.2128700000003</v>
      </c>
      <c r="H216" s="249">
        <f t="shared" si="6"/>
        <v>2396.2128700000003</v>
      </c>
    </row>
    <row r="217" spans="1:8" ht="45.75" customHeight="1">
      <c r="A217" s="246"/>
      <c r="B217" s="247" t="s">
        <v>341</v>
      </c>
      <c r="C217" s="248" t="s">
        <v>189</v>
      </c>
      <c r="D217" s="248" t="s">
        <v>342</v>
      </c>
      <c r="E217" s="248"/>
      <c r="F217" s="248"/>
      <c r="G217" s="253">
        <f t="shared" si="6"/>
        <v>2396.2128700000003</v>
      </c>
      <c r="H217" s="253">
        <f t="shared" si="6"/>
        <v>2396.2128700000003</v>
      </c>
    </row>
    <row r="218" spans="1:8" ht="18.75" customHeight="1">
      <c r="A218" s="246"/>
      <c r="B218" s="256" t="s">
        <v>587</v>
      </c>
      <c r="C218" s="252" t="s">
        <v>189</v>
      </c>
      <c r="D218" s="252" t="s">
        <v>342</v>
      </c>
      <c r="E218" s="252" t="s">
        <v>516</v>
      </c>
      <c r="F218" s="252"/>
      <c r="G218" s="253">
        <f t="shared" si="6"/>
        <v>2396.2128700000003</v>
      </c>
      <c r="H218" s="253">
        <f t="shared" si="6"/>
        <v>2396.2128700000003</v>
      </c>
    </row>
    <row r="219" spans="1:8" ht="57" customHeight="1">
      <c r="A219" s="246"/>
      <c r="B219" s="256" t="s">
        <v>567</v>
      </c>
      <c r="C219" s="252" t="s">
        <v>189</v>
      </c>
      <c r="D219" s="252" t="s">
        <v>342</v>
      </c>
      <c r="E219" s="252" t="s">
        <v>498</v>
      </c>
      <c r="F219" s="252"/>
      <c r="G219" s="253">
        <f>G220+G221+G222</f>
        <v>2396.2128700000003</v>
      </c>
      <c r="H219" s="253">
        <f>H220+H221+H222</f>
        <v>2396.2128700000003</v>
      </c>
    </row>
    <row r="220" spans="1:8" ht="55.5" customHeight="1">
      <c r="A220" s="246"/>
      <c r="B220" s="254" t="s">
        <v>426</v>
      </c>
      <c r="C220" s="252" t="s">
        <v>189</v>
      </c>
      <c r="D220" s="252" t="s">
        <v>342</v>
      </c>
      <c r="E220" s="252" t="s">
        <v>498</v>
      </c>
      <c r="F220" s="252" t="s">
        <v>429</v>
      </c>
      <c r="G220" s="253">
        <v>1889.21287</v>
      </c>
      <c r="H220" s="253">
        <v>1889.21287</v>
      </c>
    </row>
    <row r="221" spans="1:8" ht="33" customHeight="1">
      <c r="A221" s="246"/>
      <c r="B221" s="254" t="s">
        <v>427</v>
      </c>
      <c r="C221" s="252" t="s">
        <v>189</v>
      </c>
      <c r="D221" s="252" t="s">
        <v>342</v>
      </c>
      <c r="E221" s="252" t="s">
        <v>498</v>
      </c>
      <c r="F221" s="252" t="s">
        <v>430</v>
      </c>
      <c r="G221" s="253">
        <v>505</v>
      </c>
      <c r="H221" s="253">
        <v>505</v>
      </c>
    </row>
    <row r="222" spans="1:8" ht="21" customHeight="1">
      <c r="A222" s="246"/>
      <c r="B222" s="254" t="s">
        <v>428</v>
      </c>
      <c r="C222" s="252" t="s">
        <v>189</v>
      </c>
      <c r="D222" s="252" t="s">
        <v>342</v>
      </c>
      <c r="E222" s="252" t="s">
        <v>498</v>
      </c>
      <c r="F222" s="252" t="s">
        <v>431</v>
      </c>
      <c r="G222" s="253">
        <v>2</v>
      </c>
      <c r="H222" s="253">
        <v>2</v>
      </c>
    </row>
    <row r="223" spans="1:8" ht="34.5" customHeight="1">
      <c r="A223" s="246" t="s">
        <v>343</v>
      </c>
      <c r="B223" s="247" t="s">
        <v>432</v>
      </c>
      <c r="C223" s="248" t="s">
        <v>344</v>
      </c>
      <c r="D223" s="248"/>
      <c r="E223" s="248"/>
      <c r="F223" s="248"/>
      <c r="G223" s="249">
        <f>G225+G230+G253+G264+G273+G285+G294+G258</f>
        <v>60282.821</v>
      </c>
      <c r="H223" s="249">
        <f>H225+H230+H253+H264+H273+H285+H294+H258</f>
        <v>32801.505000000005</v>
      </c>
    </row>
    <row r="224" spans="1:8" ht="37.5" customHeight="1">
      <c r="A224" s="246"/>
      <c r="B224" s="269" t="s">
        <v>873</v>
      </c>
      <c r="C224" s="252" t="s">
        <v>344</v>
      </c>
      <c r="D224" s="252" t="s">
        <v>139</v>
      </c>
      <c r="E224" s="252" t="s">
        <v>684</v>
      </c>
      <c r="F224" s="252"/>
      <c r="G224" s="253">
        <f>G225</f>
        <v>6048.166</v>
      </c>
      <c r="H224" s="253">
        <f>H225</f>
        <v>6048.166</v>
      </c>
    </row>
    <row r="225" spans="1:8" ht="44.25" customHeight="1">
      <c r="A225" s="246"/>
      <c r="B225" s="247" t="s">
        <v>196</v>
      </c>
      <c r="C225" s="248" t="s">
        <v>344</v>
      </c>
      <c r="D225" s="248" t="s">
        <v>139</v>
      </c>
      <c r="E225" s="248"/>
      <c r="F225" s="248"/>
      <c r="G225" s="249">
        <f>G226</f>
        <v>6048.166</v>
      </c>
      <c r="H225" s="249">
        <f>H226</f>
        <v>6048.166</v>
      </c>
    </row>
    <row r="226" spans="1:8" ht="30" customHeight="1">
      <c r="A226" s="246"/>
      <c r="B226" s="269" t="s">
        <v>671</v>
      </c>
      <c r="C226" s="252" t="s">
        <v>344</v>
      </c>
      <c r="D226" s="252" t="s">
        <v>139</v>
      </c>
      <c r="E226" s="252" t="s">
        <v>563</v>
      </c>
      <c r="F226" s="252"/>
      <c r="G226" s="253">
        <f>G228</f>
        <v>6048.166</v>
      </c>
      <c r="H226" s="253">
        <f>H228</f>
        <v>6048.166</v>
      </c>
    </row>
    <row r="227" spans="1:8" ht="33" customHeight="1">
      <c r="A227" s="246"/>
      <c r="B227" s="270" t="s">
        <v>710</v>
      </c>
      <c r="C227" s="252" t="s">
        <v>344</v>
      </c>
      <c r="D227" s="252" t="s">
        <v>139</v>
      </c>
      <c r="E227" s="252" t="s">
        <v>626</v>
      </c>
      <c r="F227" s="252"/>
      <c r="G227" s="253">
        <f>G228</f>
        <v>6048.166</v>
      </c>
      <c r="H227" s="253">
        <f>H228</f>
        <v>6048.166</v>
      </c>
    </row>
    <row r="228" spans="1:8" ht="53.25" customHeight="1">
      <c r="A228" s="246"/>
      <c r="B228" s="270" t="s">
        <v>567</v>
      </c>
      <c r="C228" s="252" t="s">
        <v>344</v>
      </c>
      <c r="D228" s="252" t="s">
        <v>139</v>
      </c>
      <c r="E228" s="252" t="s">
        <v>655</v>
      </c>
      <c r="F228" s="252"/>
      <c r="G228" s="253">
        <f>G229</f>
        <v>6048.166</v>
      </c>
      <c r="H228" s="253">
        <f>H229</f>
        <v>6048.166</v>
      </c>
    </row>
    <row r="229" spans="1:8" ht="55.5" customHeight="1">
      <c r="A229" s="246"/>
      <c r="B229" s="254" t="s">
        <v>426</v>
      </c>
      <c r="C229" s="252" t="s">
        <v>344</v>
      </c>
      <c r="D229" s="252" t="s">
        <v>139</v>
      </c>
      <c r="E229" s="252" t="s">
        <v>655</v>
      </c>
      <c r="F229" s="252" t="s">
        <v>429</v>
      </c>
      <c r="G229" s="253">
        <v>6048.166</v>
      </c>
      <c r="H229" s="253">
        <v>6048.166</v>
      </c>
    </row>
    <row r="230" spans="1:8" ht="19.5" customHeight="1">
      <c r="A230" s="246"/>
      <c r="B230" s="255" t="s">
        <v>141</v>
      </c>
      <c r="C230" s="248" t="s">
        <v>344</v>
      </c>
      <c r="D230" s="248" t="s">
        <v>315</v>
      </c>
      <c r="E230" s="248"/>
      <c r="F230" s="248"/>
      <c r="G230" s="249">
        <f>G231+G247</f>
        <v>7204.608</v>
      </c>
      <c r="H230" s="249">
        <f>H231+H247</f>
        <v>7204.608</v>
      </c>
    </row>
    <row r="231" spans="1:8" ht="24.75" customHeight="1">
      <c r="A231" s="265"/>
      <c r="B231" s="269" t="s">
        <v>367</v>
      </c>
      <c r="C231" s="252" t="s">
        <v>344</v>
      </c>
      <c r="D231" s="252" t="s">
        <v>315</v>
      </c>
      <c r="E231" s="252" t="s">
        <v>565</v>
      </c>
      <c r="F231" s="252"/>
      <c r="G231" s="253">
        <f>G232+G235+G238+G241+G244</f>
        <v>2210.115</v>
      </c>
      <c r="H231" s="253">
        <f>H232+H235+H238+H241+H244</f>
        <v>2210.115</v>
      </c>
    </row>
    <row r="232" spans="1:8" ht="54.75" customHeight="1">
      <c r="A232" s="246"/>
      <c r="B232" s="271" t="s">
        <v>665</v>
      </c>
      <c r="C232" s="252" t="s">
        <v>344</v>
      </c>
      <c r="D232" s="252" t="s">
        <v>315</v>
      </c>
      <c r="E232" s="252" t="s">
        <v>685</v>
      </c>
      <c r="F232" s="252"/>
      <c r="G232" s="253">
        <f>G233</f>
        <v>600</v>
      </c>
      <c r="H232" s="253">
        <f>H233</f>
        <v>600</v>
      </c>
    </row>
    <row r="233" spans="1:8" ht="39.75" customHeight="1">
      <c r="A233" s="246"/>
      <c r="B233" s="271" t="s">
        <v>597</v>
      </c>
      <c r="C233" s="252" t="s">
        <v>344</v>
      </c>
      <c r="D233" s="252" t="s">
        <v>315</v>
      </c>
      <c r="E233" s="252" t="s">
        <v>686</v>
      </c>
      <c r="F233" s="252"/>
      <c r="G233" s="253">
        <f>G234</f>
        <v>600</v>
      </c>
      <c r="H233" s="253">
        <f>H234</f>
        <v>600</v>
      </c>
    </row>
    <row r="234" spans="1:8" ht="30.75" customHeight="1">
      <c r="A234" s="246"/>
      <c r="B234" s="261" t="s">
        <v>427</v>
      </c>
      <c r="C234" s="252" t="s">
        <v>344</v>
      </c>
      <c r="D234" s="252" t="s">
        <v>315</v>
      </c>
      <c r="E234" s="252" t="s">
        <v>686</v>
      </c>
      <c r="F234" s="252" t="s">
        <v>430</v>
      </c>
      <c r="G234" s="253">
        <v>600</v>
      </c>
      <c r="H234" s="253">
        <v>600</v>
      </c>
    </row>
    <row r="235" spans="1:8" ht="34.5" customHeight="1">
      <c r="A235" s="246"/>
      <c r="B235" s="271" t="s">
        <v>666</v>
      </c>
      <c r="C235" s="252" t="s">
        <v>344</v>
      </c>
      <c r="D235" s="252" t="s">
        <v>315</v>
      </c>
      <c r="E235" s="252" t="s">
        <v>687</v>
      </c>
      <c r="F235" s="252"/>
      <c r="G235" s="253">
        <f>G236</f>
        <v>500</v>
      </c>
      <c r="H235" s="253">
        <f>H236</f>
        <v>500</v>
      </c>
    </row>
    <row r="236" spans="1:8" ht="41.25" customHeight="1">
      <c r="A236" s="246"/>
      <c r="B236" s="271" t="s">
        <v>597</v>
      </c>
      <c r="C236" s="252" t="s">
        <v>344</v>
      </c>
      <c r="D236" s="252" t="s">
        <v>315</v>
      </c>
      <c r="E236" s="252" t="s">
        <v>688</v>
      </c>
      <c r="F236" s="252"/>
      <c r="G236" s="253">
        <f>G237</f>
        <v>500</v>
      </c>
      <c r="H236" s="253">
        <f>H237</f>
        <v>500</v>
      </c>
    </row>
    <row r="237" spans="1:8" ht="30" customHeight="1">
      <c r="A237" s="246"/>
      <c r="B237" s="261" t="s">
        <v>427</v>
      </c>
      <c r="C237" s="252" t="s">
        <v>344</v>
      </c>
      <c r="D237" s="252" t="s">
        <v>315</v>
      </c>
      <c r="E237" s="252" t="s">
        <v>688</v>
      </c>
      <c r="F237" s="252" t="s">
        <v>430</v>
      </c>
      <c r="G237" s="253">
        <v>500</v>
      </c>
      <c r="H237" s="253">
        <v>500</v>
      </c>
    </row>
    <row r="238" spans="1:8" ht="66.75" customHeight="1">
      <c r="A238" s="246"/>
      <c r="B238" s="271" t="s">
        <v>667</v>
      </c>
      <c r="C238" s="252" t="s">
        <v>344</v>
      </c>
      <c r="D238" s="252" t="s">
        <v>315</v>
      </c>
      <c r="E238" s="252" t="s">
        <v>689</v>
      </c>
      <c r="F238" s="252"/>
      <c r="G238" s="253">
        <f>G239</f>
        <v>200</v>
      </c>
      <c r="H238" s="253">
        <f>H239</f>
        <v>200</v>
      </c>
    </row>
    <row r="239" spans="1:8" ht="40.5" customHeight="1">
      <c r="A239" s="246"/>
      <c r="B239" s="271" t="s">
        <v>597</v>
      </c>
      <c r="C239" s="252" t="s">
        <v>344</v>
      </c>
      <c r="D239" s="252" t="s">
        <v>315</v>
      </c>
      <c r="E239" s="252" t="s">
        <v>690</v>
      </c>
      <c r="F239" s="252"/>
      <c r="G239" s="253">
        <f>G240</f>
        <v>200</v>
      </c>
      <c r="H239" s="253">
        <f>H240</f>
        <v>200</v>
      </c>
    </row>
    <row r="240" spans="1:8" ht="33" customHeight="1">
      <c r="A240" s="246"/>
      <c r="B240" s="261" t="s">
        <v>427</v>
      </c>
      <c r="C240" s="252" t="s">
        <v>344</v>
      </c>
      <c r="D240" s="252" t="s">
        <v>315</v>
      </c>
      <c r="E240" s="252" t="s">
        <v>690</v>
      </c>
      <c r="F240" s="252" t="s">
        <v>430</v>
      </c>
      <c r="G240" s="253">
        <v>200</v>
      </c>
      <c r="H240" s="253">
        <v>200</v>
      </c>
    </row>
    <row r="241" spans="1:8" ht="40.5" customHeight="1">
      <c r="A241" s="246"/>
      <c r="B241" s="271" t="s">
        <v>668</v>
      </c>
      <c r="C241" s="252" t="s">
        <v>344</v>
      </c>
      <c r="D241" s="252" t="s">
        <v>315</v>
      </c>
      <c r="E241" s="252" t="s">
        <v>691</v>
      </c>
      <c r="F241" s="252"/>
      <c r="G241" s="253">
        <f>G242</f>
        <v>100</v>
      </c>
      <c r="H241" s="253">
        <f>H242</f>
        <v>100</v>
      </c>
    </row>
    <row r="242" spans="1:8" ht="45" customHeight="1">
      <c r="A242" s="246"/>
      <c r="B242" s="271" t="s">
        <v>597</v>
      </c>
      <c r="C242" s="252" t="s">
        <v>344</v>
      </c>
      <c r="D242" s="252" t="s">
        <v>315</v>
      </c>
      <c r="E242" s="252" t="s">
        <v>692</v>
      </c>
      <c r="F242" s="252"/>
      <c r="G242" s="253">
        <f>G243</f>
        <v>100</v>
      </c>
      <c r="H242" s="253">
        <f>H243</f>
        <v>100</v>
      </c>
    </row>
    <row r="243" spans="1:8" ht="37.5" customHeight="1">
      <c r="A243" s="246"/>
      <c r="B243" s="261" t="s">
        <v>427</v>
      </c>
      <c r="C243" s="252" t="s">
        <v>344</v>
      </c>
      <c r="D243" s="252" t="s">
        <v>315</v>
      </c>
      <c r="E243" s="252" t="s">
        <v>692</v>
      </c>
      <c r="F243" s="252" t="s">
        <v>430</v>
      </c>
      <c r="G243" s="253">
        <v>100</v>
      </c>
      <c r="H243" s="253">
        <v>100</v>
      </c>
    </row>
    <row r="244" spans="1:8" ht="56.25" customHeight="1">
      <c r="A244" s="246"/>
      <c r="B244" s="271" t="s">
        <v>670</v>
      </c>
      <c r="C244" s="252" t="s">
        <v>344</v>
      </c>
      <c r="D244" s="252" t="s">
        <v>315</v>
      </c>
      <c r="E244" s="252" t="s">
        <v>693</v>
      </c>
      <c r="F244" s="252"/>
      <c r="G244" s="253">
        <f>G245</f>
        <v>810.115</v>
      </c>
      <c r="H244" s="253">
        <f>H245</f>
        <v>810.115</v>
      </c>
    </row>
    <row r="245" spans="1:8" ht="42" customHeight="1">
      <c r="A245" s="246"/>
      <c r="B245" s="271" t="s">
        <v>597</v>
      </c>
      <c r="C245" s="252" t="s">
        <v>344</v>
      </c>
      <c r="D245" s="252" t="s">
        <v>315</v>
      </c>
      <c r="E245" s="252" t="s">
        <v>694</v>
      </c>
      <c r="F245" s="252"/>
      <c r="G245" s="253">
        <f>G246</f>
        <v>810.115</v>
      </c>
      <c r="H245" s="253">
        <f>H246</f>
        <v>810.115</v>
      </c>
    </row>
    <row r="246" spans="1:8" ht="24.75" customHeight="1">
      <c r="A246" s="246"/>
      <c r="B246" s="261" t="s">
        <v>427</v>
      </c>
      <c r="C246" s="252" t="s">
        <v>344</v>
      </c>
      <c r="D246" s="252" t="s">
        <v>315</v>
      </c>
      <c r="E246" s="252" t="s">
        <v>694</v>
      </c>
      <c r="F246" s="252" t="s">
        <v>430</v>
      </c>
      <c r="G246" s="253">
        <v>810.115</v>
      </c>
      <c r="H246" s="253">
        <v>810.115</v>
      </c>
    </row>
    <row r="247" spans="1:8" ht="31.5" customHeight="1">
      <c r="A247" s="246"/>
      <c r="B247" s="262" t="s">
        <v>671</v>
      </c>
      <c r="C247" s="252" t="s">
        <v>344</v>
      </c>
      <c r="D247" s="252" t="s">
        <v>315</v>
      </c>
      <c r="E247" s="252" t="s">
        <v>626</v>
      </c>
      <c r="F247" s="252"/>
      <c r="G247" s="253">
        <f>G249</f>
        <v>4994.493</v>
      </c>
      <c r="H247" s="253">
        <f>H249</f>
        <v>4994.493</v>
      </c>
    </row>
    <row r="248" spans="1:8" ht="31.5" customHeight="1">
      <c r="A248" s="246"/>
      <c r="B248" s="262" t="s">
        <v>710</v>
      </c>
      <c r="C248" s="252" t="s">
        <v>344</v>
      </c>
      <c r="D248" s="252" t="s">
        <v>315</v>
      </c>
      <c r="E248" s="252" t="s">
        <v>656</v>
      </c>
      <c r="F248" s="252"/>
      <c r="G248" s="253">
        <f>G249</f>
        <v>4994.493</v>
      </c>
      <c r="H248" s="253">
        <f>H249</f>
        <v>4994.493</v>
      </c>
    </row>
    <row r="249" spans="1:8" ht="46.5" customHeight="1">
      <c r="A249" s="246"/>
      <c r="B249" s="262" t="s">
        <v>598</v>
      </c>
      <c r="C249" s="252" t="s">
        <v>344</v>
      </c>
      <c r="D249" s="252" t="s">
        <v>315</v>
      </c>
      <c r="E249" s="252" t="s">
        <v>564</v>
      </c>
      <c r="F249" s="252"/>
      <c r="G249" s="253">
        <f>G250+G251+G252</f>
        <v>4994.493</v>
      </c>
      <c r="H249" s="253">
        <f>H250+H251+H252</f>
        <v>4994.493</v>
      </c>
    </row>
    <row r="250" spans="1:8" ht="54.75" customHeight="1">
      <c r="A250" s="246"/>
      <c r="B250" s="261" t="s">
        <v>426</v>
      </c>
      <c r="C250" s="252" t="s">
        <v>344</v>
      </c>
      <c r="D250" s="252" t="s">
        <v>315</v>
      </c>
      <c r="E250" s="252" t="s">
        <v>564</v>
      </c>
      <c r="F250" s="252" t="s">
        <v>429</v>
      </c>
      <c r="G250" s="253">
        <v>4480.223</v>
      </c>
      <c r="H250" s="253">
        <v>4480.223</v>
      </c>
    </row>
    <row r="251" spans="1:8" ht="25.5" customHeight="1">
      <c r="A251" s="246"/>
      <c r="B251" s="261" t="s">
        <v>427</v>
      </c>
      <c r="C251" s="252" t="s">
        <v>344</v>
      </c>
      <c r="D251" s="252" t="s">
        <v>315</v>
      </c>
      <c r="E251" s="252" t="s">
        <v>564</v>
      </c>
      <c r="F251" s="252" t="s">
        <v>430</v>
      </c>
      <c r="G251" s="253">
        <v>329.27</v>
      </c>
      <c r="H251" s="253">
        <v>329.27</v>
      </c>
    </row>
    <row r="252" spans="1:8" ht="21" customHeight="1">
      <c r="A252" s="246"/>
      <c r="B252" s="261" t="s">
        <v>428</v>
      </c>
      <c r="C252" s="252" t="s">
        <v>344</v>
      </c>
      <c r="D252" s="252" t="s">
        <v>315</v>
      </c>
      <c r="E252" s="252" t="s">
        <v>564</v>
      </c>
      <c r="F252" s="252" t="s">
        <v>431</v>
      </c>
      <c r="G252" s="253">
        <v>185</v>
      </c>
      <c r="H252" s="253">
        <v>185</v>
      </c>
    </row>
    <row r="253" spans="1:8" ht="27" customHeight="1">
      <c r="A253" s="246"/>
      <c r="B253" s="255" t="s">
        <v>307</v>
      </c>
      <c r="C253" s="248" t="s">
        <v>344</v>
      </c>
      <c r="D253" s="248" t="s">
        <v>421</v>
      </c>
      <c r="E253" s="248"/>
      <c r="F253" s="248"/>
      <c r="G253" s="249">
        <f aca="true" t="shared" si="7" ref="G253:H256">G254</f>
        <v>4500</v>
      </c>
      <c r="H253" s="249">
        <f t="shared" si="7"/>
        <v>4500</v>
      </c>
    </row>
    <row r="254" spans="1:8" ht="59.25" customHeight="1">
      <c r="A254" s="246"/>
      <c r="B254" s="261" t="s">
        <v>879</v>
      </c>
      <c r="C254" s="252" t="s">
        <v>344</v>
      </c>
      <c r="D254" s="252" t="s">
        <v>421</v>
      </c>
      <c r="E254" s="252" t="s">
        <v>542</v>
      </c>
      <c r="F254" s="252"/>
      <c r="G254" s="253">
        <f t="shared" si="7"/>
        <v>4500</v>
      </c>
      <c r="H254" s="253">
        <f t="shared" si="7"/>
        <v>4500</v>
      </c>
    </row>
    <row r="255" spans="1:8" ht="29.25" customHeight="1">
      <c r="A255" s="246"/>
      <c r="B255" s="261" t="s">
        <v>836</v>
      </c>
      <c r="C255" s="252" t="s">
        <v>344</v>
      </c>
      <c r="D255" s="252" t="s">
        <v>421</v>
      </c>
      <c r="E255" s="252" t="s">
        <v>837</v>
      </c>
      <c r="F255" s="252"/>
      <c r="G255" s="253">
        <f t="shared" si="7"/>
        <v>4500</v>
      </c>
      <c r="H255" s="253">
        <f t="shared" si="7"/>
        <v>4500</v>
      </c>
    </row>
    <row r="256" spans="1:8" ht="30.75" customHeight="1">
      <c r="A256" s="246"/>
      <c r="B256" s="251" t="s">
        <v>838</v>
      </c>
      <c r="C256" s="252" t="s">
        <v>344</v>
      </c>
      <c r="D256" s="252" t="s">
        <v>421</v>
      </c>
      <c r="E256" s="252" t="s">
        <v>839</v>
      </c>
      <c r="F256" s="248"/>
      <c r="G256" s="253">
        <f t="shared" si="7"/>
        <v>4500</v>
      </c>
      <c r="H256" s="253">
        <f t="shared" si="7"/>
        <v>4500</v>
      </c>
    </row>
    <row r="257" spans="1:8" ht="30.75" customHeight="1">
      <c r="A257" s="246"/>
      <c r="B257" s="261" t="s">
        <v>427</v>
      </c>
      <c r="C257" s="252" t="s">
        <v>344</v>
      </c>
      <c r="D257" s="252" t="s">
        <v>421</v>
      </c>
      <c r="E257" s="252" t="s">
        <v>839</v>
      </c>
      <c r="F257" s="252" t="s">
        <v>430</v>
      </c>
      <c r="G257" s="253">
        <v>4500</v>
      </c>
      <c r="H257" s="253">
        <v>4500</v>
      </c>
    </row>
    <row r="258" spans="1:8" ht="18" customHeight="1">
      <c r="A258" s="246"/>
      <c r="B258" s="247" t="s">
        <v>750</v>
      </c>
      <c r="C258" s="248" t="s">
        <v>194</v>
      </c>
      <c r="D258" s="248" t="s">
        <v>751</v>
      </c>
      <c r="E258" s="248"/>
      <c r="F258" s="248"/>
      <c r="G258" s="249">
        <f>G259</f>
        <v>84</v>
      </c>
      <c r="H258" s="249">
        <f>H259</f>
        <v>84</v>
      </c>
    </row>
    <row r="259" spans="1:8" ht="43.5" customHeight="1">
      <c r="A259" s="246"/>
      <c r="B259" s="251" t="s">
        <v>872</v>
      </c>
      <c r="C259" s="252" t="s">
        <v>194</v>
      </c>
      <c r="D259" s="252" t="s">
        <v>751</v>
      </c>
      <c r="E259" s="252" t="s">
        <v>595</v>
      </c>
      <c r="F259" s="248"/>
      <c r="G259" s="253">
        <f>G260+G262</f>
        <v>84</v>
      </c>
      <c r="H259" s="253">
        <f>H260+H262</f>
        <v>84</v>
      </c>
    </row>
    <row r="260" spans="1:8" ht="54.75" customHeight="1">
      <c r="A260" s="246"/>
      <c r="B260" s="251" t="s">
        <v>864</v>
      </c>
      <c r="C260" s="252" t="s">
        <v>194</v>
      </c>
      <c r="D260" s="252" t="s">
        <v>751</v>
      </c>
      <c r="E260" s="252" t="s">
        <v>753</v>
      </c>
      <c r="F260" s="252"/>
      <c r="G260" s="253">
        <f>G261</f>
        <v>29</v>
      </c>
      <c r="H260" s="253">
        <f>H261</f>
        <v>29</v>
      </c>
    </row>
    <row r="261" spans="1:8" ht="31.5" customHeight="1">
      <c r="A261" s="246"/>
      <c r="B261" s="251" t="s">
        <v>752</v>
      </c>
      <c r="C261" s="252" t="s">
        <v>194</v>
      </c>
      <c r="D261" s="252" t="s">
        <v>751</v>
      </c>
      <c r="E261" s="252" t="s">
        <v>753</v>
      </c>
      <c r="F261" s="252" t="s">
        <v>146</v>
      </c>
      <c r="G261" s="253">
        <v>29</v>
      </c>
      <c r="H261" s="253">
        <v>29</v>
      </c>
    </row>
    <row r="262" spans="1:8" ht="42" customHeight="1">
      <c r="A262" s="246"/>
      <c r="B262" s="251" t="s">
        <v>780</v>
      </c>
      <c r="C262" s="252" t="s">
        <v>194</v>
      </c>
      <c r="D262" s="252" t="s">
        <v>751</v>
      </c>
      <c r="E262" s="252" t="s">
        <v>754</v>
      </c>
      <c r="F262" s="252"/>
      <c r="G262" s="253">
        <f>G263</f>
        <v>55</v>
      </c>
      <c r="H262" s="253">
        <f>H263</f>
        <v>55</v>
      </c>
    </row>
    <row r="263" spans="1:8" ht="17.25" customHeight="1">
      <c r="A263" s="246"/>
      <c r="B263" s="251" t="s">
        <v>428</v>
      </c>
      <c r="C263" s="252" t="s">
        <v>194</v>
      </c>
      <c r="D263" s="252" t="s">
        <v>751</v>
      </c>
      <c r="E263" s="252" t="s">
        <v>754</v>
      </c>
      <c r="F263" s="252" t="s">
        <v>431</v>
      </c>
      <c r="G263" s="253">
        <v>55</v>
      </c>
      <c r="H263" s="253">
        <v>55</v>
      </c>
    </row>
    <row r="264" spans="1:8" ht="23.25" customHeight="1">
      <c r="A264" s="246"/>
      <c r="B264" s="247" t="s">
        <v>381</v>
      </c>
      <c r="C264" s="248" t="s">
        <v>344</v>
      </c>
      <c r="D264" s="248" t="s">
        <v>382</v>
      </c>
      <c r="E264" s="248"/>
      <c r="F264" s="248"/>
      <c r="G264" s="249">
        <f>G265+G270</f>
        <v>2020</v>
      </c>
      <c r="H264" s="249">
        <f>H265+H270</f>
        <v>2020</v>
      </c>
    </row>
    <row r="265" spans="1:8" ht="56.25" customHeight="1">
      <c r="A265" s="246"/>
      <c r="B265" s="261" t="s">
        <v>879</v>
      </c>
      <c r="C265" s="252" t="s">
        <v>344</v>
      </c>
      <c r="D265" s="252" t="s">
        <v>382</v>
      </c>
      <c r="E265" s="252" t="s">
        <v>542</v>
      </c>
      <c r="F265" s="252"/>
      <c r="G265" s="253">
        <f aca="true" t="shared" si="8" ref="G265:H267">G266</f>
        <v>500</v>
      </c>
      <c r="H265" s="253">
        <f t="shared" si="8"/>
        <v>500</v>
      </c>
    </row>
    <row r="266" spans="1:8" ht="34.5" customHeight="1">
      <c r="A266" s="246"/>
      <c r="B266" s="261" t="s">
        <v>840</v>
      </c>
      <c r="C266" s="252" t="s">
        <v>344</v>
      </c>
      <c r="D266" s="252" t="s">
        <v>382</v>
      </c>
      <c r="E266" s="252" t="s">
        <v>841</v>
      </c>
      <c r="F266" s="252"/>
      <c r="G266" s="253">
        <f t="shared" si="8"/>
        <v>500</v>
      </c>
      <c r="H266" s="253">
        <f t="shared" si="8"/>
        <v>500</v>
      </c>
    </row>
    <row r="267" spans="1:8" ht="28.5" customHeight="1">
      <c r="A267" s="246"/>
      <c r="B267" s="251" t="s">
        <v>842</v>
      </c>
      <c r="C267" s="252" t="s">
        <v>344</v>
      </c>
      <c r="D267" s="252" t="s">
        <v>382</v>
      </c>
      <c r="E267" s="252" t="s">
        <v>843</v>
      </c>
      <c r="F267" s="248"/>
      <c r="G267" s="253">
        <f t="shared" si="8"/>
        <v>500</v>
      </c>
      <c r="H267" s="253">
        <f t="shared" si="8"/>
        <v>500</v>
      </c>
    </row>
    <row r="268" spans="1:8" ht="31.5" customHeight="1">
      <c r="A268" s="246"/>
      <c r="B268" s="261" t="s">
        <v>427</v>
      </c>
      <c r="C268" s="252" t="s">
        <v>344</v>
      </c>
      <c r="D268" s="252" t="s">
        <v>382</v>
      </c>
      <c r="E268" s="252" t="s">
        <v>843</v>
      </c>
      <c r="F268" s="252" t="s">
        <v>430</v>
      </c>
      <c r="G268" s="253">
        <v>500</v>
      </c>
      <c r="H268" s="253">
        <v>500</v>
      </c>
    </row>
    <row r="269" spans="1:8" ht="38.25" customHeight="1">
      <c r="A269" s="246"/>
      <c r="B269" s="269" t="s">
        <v>873</v>
      </c>
      <c r="C269" s="252" t="s">
        <v>344</v>
      </c>
      <c r="D269" s="252" t="s">
        <v>382</v>
      </c>
      <c r="E269" s="252" t="s">
        <v>684</v>
      </c>
      <c r="F269" s="252"/>
      <c r="G269" s="253">
        <f aca="true" t="shared" si="9" ref="G269:H271">G270</f>
        <v>1520</v>
      </c>
      <c r="H269" s="253">
        <f t="shared" si="9"/>
        <v>1520</v>
      </c>
    </row>
    <row r="270" spans="1:8" s="239" customFormat="1" ht="36" customHeight="1">
      <c r="A270" s="246"/>
      <c r="B270" s="269" t="s">
        <v>367</v>
      </c>
      <c r="C270" s="252" t="s">
        <v>344</v>
      </c>
      <c r="D270" s="252" t="s">
        <v>382</v>
      </c>
      <c r="E270" s="252" t="s">
        <v>565</v>
      </c>
      <c r="F270" s="252"/>
      <c r="G270" s="253">
        <f t="shared" si="9"/>
        <v>1520</v>
      </c>
      <c r="H270" s="253">
        <f t="shared" si="9"/>
        <v>1520</v>
      </c>
    </row>
    <row r="271" spans="1:8" ht="53.25" customHeight="1">
      <c r="A271" s="246"/>
      <c r="B271" s="261" t="s">
        <v>649</v>
      </c>
      <c r="C271" s="252" t="s">
        <v>344</v>
      </c>
      <c r="D271" s="252" t="s">
        <v>382</v>
      </c>
      <c r="E271" s="252" t="s">
        <v>669</v>
      </c>
      <c r="F271" s="252"/>
      <c r="G271" s="253">
        <f t="shared" si="9"/>
        <v>1520</v>
      </c>
      <c r="H271" s="253">
        <f t="shared" si="9"/>
        <v>1520</v>
      </c>
    </row>
    <row r="272" spans="1:8" ht="27.75" customHeight="1">
      <c r="A272" s="246"/>
      <c r="B272" s="261" t="s">
        <v>427</v>
      </c>
      <c r="C272" s="252" t="s">
        <v>344</v>
      </c>
      <c r="D272" s="252" t="s">
        <v>382</v>
      </c>
      <c r="E272" s="252" t="s">
        <v>669</v>
      </c>
      <c r="F272" s="252" t="s">
        <v>430</v>
      </c>
      <c r="G272" s="253">
        <v>1520</v>
      </c>
      <c r="H272" s="253">
        <v>1520</v>
      </c>
    </row>
    <row r="273" spans="1:8" ht="12.75">
      <c r="A273" s="246"/>
      <c r="B273" s="247" t="s">
        <v>87</v>
      </c>
      <c r="C273" s="248" t="s">
        <v>344</v>
      </c>
      <c r="D273" s="248" t="s">
        <v>88</v>
      </c>
      <c r="E273" s="248"/>
      <c r="F273" s="248"/>
      <c r="G273" s="249">
        <f>G274</f>
        <v>28420.785</v>
      </c>
      <c r="H273" s="249">
        <f>H274</f>
        <v>2614.969</v>
      </c>
    </row>
    <row r="274" spans="1:8" ht="57.75" customHeight="1">
      <c r="A274" s="246"/>
      <c r="B274" s="261" t="s">
        <v>879</v>
      </c>
      <c r="C274" s="252" t="s">
        <v>344</v>
      </c>
      <c r="D274" s="252" t="s">
        <v>88</v>
      </c>
      <c r="E274" s="252" t="s">
        <v>542</v>
      </c>
      <c r="F274" s="252"/>
      <c r="G274" s="253">
        <f>G275+G280</f>
        <v>28420.785</v>
      </c>
      <c r="H274" s="253">
        <f>H275+H280</f>
        <v>2614.969</v>
      </c>
    </row>
    <row r="275" spans="1:8" ht="32.25" customHeight="1">
      <c r="A275" s="246"/>
      <c r="B275" s="261" t="s">
        <v>606</v>
      </c>
      <c r="C275" s="252" t="s">
        <v>344</v>
      </c>
      <c r="D275" s="252" t="s">
        <v>88</v>
      </c>
      <c r="E275" s="252" t="s">
        <v>607</v>
      </c>
      <c r="F275" s="252"/>
      <c r="G275" s="253">
        <f>G276+G278</f>
        <v>2614.969</v>
      </c>
      <c r="H275" s="253">
        <f>H276+H278</f>
        <v>2614.969</v>
      </c>
    </row>
    <row r="276" spans="1:8" ht="41.25" customHeight="1">
      <c r="A276" s="246"/>
      <c r="B276" s="251" t="s">
        <v>844</v>
      </c>
      <c r="C276" s="252" t="s">
        <v>344</v>
      </c>
      <c r="D276" s="252" t="s">
        <v>88</v>
      </c>
      <c r="E276" s="252" t="s">
        <v>845</v>
      </c>
      <c r="F276" s="248"/>
      <c r="G276" s="253">
        <f>G277</f>
        <v>52.299</v>
      </c>
      <c r="H276" s="253">
        <f>H277</f>
        <v>52.299</v>
      </c>
    </row>
    <row r="277" spans="1:8" ht="12.75">
      <c r="A277" s="246"/>
      <c r="B277" s="261" t="s">
        <v>428</v>
      </c>
      <c r="C277" s="252" t="s">
        <v>344</v>
      </c>
      <c r="D277" s="252" t="s">
        <v>88</v>
      </c>
      <c r="E277" s="252" t="s">
        <v>845</v>
      </c>
      <c r="F277" s="252" t="s">
        <v>431</v>
      </c>
      <c r="G277" s="253">
        <v>52.299</v>
      </c>
      <c r="H277" s="253">
        <v>52.299</v>
      </c>
    </row>
    <row r="278" spans="1:8" ht="38.25">
      <c r="A278" s="246"/>
      <c r="B278" s="251" t="s">
        <v>846</v>
      </c>
      <c r="C278" s="252" t="s">
        <v>344</v>
      </c>
      <c r="D278" s="252" t="s">
        <v>88</v>
      </c>
      <c r="E278" s="252" t="s">
        <v>847</v>
      </c>
      <c r="F278" s="248"/>
      <c r="G278" s="253">
        <f>G279</f>
        <v>2562.67</v>
      </c>
      <c r="H278" s="253">
        <f>H279</f>
        <v>2562.67</v>
      </c>
    </row>
    <row r="279" spans="1:8" ht="12.75">
      <c r="A279" s="246"/>
      <c r="B279" s="261" t="s">
        <v>428</v>
      </c>
      <c r="C279" s="252" t="s">
        <v>344</v>
      </c>
      <c r="D279" s="252" t="s">
        <v>88</v>
      </c>
      <c r="E279" s="252" t="s">
        <v>847</v>
      </c>
      <c r="F279" s="252" t="s">
        <v>431</v>
      </c>
      <c r="G279" s="253">
        <v>2562.67</v>
      </c>
      <c r="H279" s="253">
        <v>2562.67</v>
      </c>
    </row>
    <row r="280" spans="1:8" ht="33.75" customHeight="1">
      <c r="A280" s="246"/>
      <c r="B280" s="261" t="s">
        <v>848</v>
      </c>
      <c r="C280" s="252" t="s">
        <v>344</v>
      </c>
      <c r="D280" s="252" t="s">
        <v>88</v>
      </c>
      <c r="E280" s="252" t="s">
        <v>849</v>
      </c>
      <c r="F280" s="252"/>
      <c r="G280" s="253">
        <f>G281+G283</f>
        <v>25805.816</v>
      </c>
      <c r="H280" s="253">
        <f>H281+H283</f>
        <v>0</v>
      </c>
    </row>
    <row r="281" spans="1:8" ht="38.25">
      <c r="A281" s="246"/>
      <c r="B281" s="251" t="s">
        <v>852</v>
      </c>
      <c r="C281" s="252" t="s">
        <v>344</v>
      </c>
      <c r="D281" s="252" t="s">
        <v>88</v>
      </c>
      <c r="E281" s="252" t="s">
        <v>851</v>
      </c>
      <c r="F281" s="248"/>
      <c r="G281" s="253">
        <f>G282</f>
        <v>516.116</v>
      </c>
      <c r="H281" s="253">
        <f>H282</f>
        <v>0</v>
      </c>
    </row>
    <row r="282" spans="1:8" ht="25.5">
      <c r="A282" s="246"/>
      <c r="B282" s="261" t="s">
        <v>892</v>
      </c>
      <c r="C282" s="252" t="s">
        <v>344</v>
      </c>
      <c r="D282" s="252" t="s">
        <v>88</v>
      </c>
      <c r="E282" s="252" t="s">
        <v>851</v>
      </c>
      <c r="F282" s="252" t="s">
        <v>286</v>
      </c>
      <c r="G282" s="253">
        <v>516.116</v>
      </c>
      <c r="H282" s="253">
        <v>0</v>
      </c>
    </row>
    <row r="283" spans="1:8" ht="38.25">
      <c r="A283" s="246"/>
      <c r="B283" s="251" t="s">
        <v>853</v>
      </c>
      <c r="C283" s="252" t="s">
        <v>344</v>
      </c>
      <c r="D283" s="252" t="s">
        <v>88</v>
      </c>
      <c r="E283" s="252" t="s">
        <v>850</v>
      </c>
      <c r="F283" s="248"/>
      <c r="G283" s="253">
        <f>G284</f>
        <v>25289.7</v>
      </c>
      <c r="H283" s="253">
        <f>H284</f>
        <v>0</v>
      </c>
    </row>
    <row r="284" spans="1:8" ht="25.5">
      <c r="A284" s="246"/>
      <c r="B284" s="261" t="s">
        <v>892</v>
      </c>
      <c r="C284" s="252" t="s">
        <v>344</v>
      </c>
      <c r="D284" s="252" t="s">
        <v>88</v>
      </c>
      <c r="E284" s="252" t="s">
        <v>850</v>
      </c>
      <c r="F284" s="252" t="s">
        <v>286</v>
      </c>
      <c r="G284" s="253">
        <v>25289.7</v>
      </c>
      <c r="H284" s="253">
        <v>0</v>
      </c>
    </row>
    <row r="285" spans="1:8" ht="12.75">
      <c r="A285" s="246"/>
      <c r="B285" s="255" t="s">
        <v>89</v>
      </c>
      <c r="C285" s="248" t="s">
        <v>344</v>
      </c>
      <c r="D285" s="248" t="s">
        <v>90</v>
      </c>
      <c r="E285" s="248"/>
      <c r="F285" s="248"/>
      <c r="G285" s="249">
        <f>G286</f>
        <v>8065.662</v>
      </c>
      <c r="H285" s="249">
        <f>H286</f>
        <v>8065.662</v>
      </c>
    </row>
    <row r="286" spans="1:8" ht="51">
      <c r="A286" s="246"/>
      <c r="B286" s="261" t="s">
        <v>879</v>
      </c>
      <c r="C286" s="252" t="s">
        <v>344</v>
      </c>
      <c r="D286" s="252" t="s">
        <v>90</v>
      </c>
      <c r="E286" s="252" t="s">
        <v>542</v>
      </c>
      <c r="F286" s="252"/>
      <c r="G286" s="253">
        <f>G287</f>
        <v>8065.662</v>
      </c>
      <c r="H286" s="253">
        <f>H287</f>
        <v>8065.662</v>
      </c>
    </row>
    <row r="287" spans="1:8" ht="25.5">
      <c r="A287" s="246"/>
      <c r="B287" s="261" t="s">
        <v>836</v>
      </c>
      <c r="C287" s="252" t="s">
        <v>344</v>
      </c>
      <c r="D287" s="252" t="s">
        <v>90</v>
      </c>
      <c r="E287" s="252" t="s">
        <v>854</v>
      </c>
      <c r="F287" s="252"/>
      <c r="G287" s="253">
        <f>G288+G290+G292</f>
        <v>8065.662</v>
      </c>
      <c r="H287" s="253">
        <f>H288+H290+H292</f>
        <v>8065.662</v>
      </c>
    </row>
    <row r="288" spans="1:8" ht="38.25">
      <c r="A288" s="246"/>
      <c r="B288" s="251" t="s">
        <v>855</v>
      </c>
      <c r="C288" s="252" t="s">
        <v>344</v>
      </c>
      <c r="D288" s="252" t="s">
        <v>90</v>
      </c>
      <c r="E288" s="252" t="s">
        <v>856</v>
      </c>
      <c r="F288" s="248"/>
      <c r="G288" s="253">
        <f>G289</f>
        <v>3000</v>
      </c>
      <c r="H288" s="253">
        <f>H289</f>
        <v>3000</v>
      </c>
    </row>
    <row r="289" spans="1:8" ht="25.5">
      <c r="A289" s="246"/>
      <c r="B289" s="261" t="s">
        <v>427</v>
      </c>
      <c r="C289" s="252" t="s">
        <v>344</v>
      </c>
      <c r="D289" s="252" t="s">
        <v>90</v>
      </c>
      <c r="E289" s="252" t="s">
        <v>856</v>
      </c>
      <c r="F289" s="252" t="s">
        <v>430</v>
      </c>
      <c r="G289" s="253">
        <v>3000</v>
      </c>
      <c r="H289" s="253">
        <v>3000</v>
      </c>
    </row>
    <row r="290" spans="1:8" ht="25.5">
      <c r="A290" s="246"/>
      <c r="B290" s="251" t="s">
        <v>857</v>
      </c>
      <c r="C290" s="252" t="s">
        <v>344</v>
      </c>
      <c r="D290" s="252" t="s">
        <v>90</v>
      </c>
      <c r="E290" s="252" t="s">
        <v>858</v>
      </c>
      <c r="F290" s="248"/>
      <c r="G290" s="253">
        <f>G291</f>
        <v>2565.6620000000003</v>
      </c>
      <c r="H290" s="253">
        <f>H291</f>
        <v>2565.6620000000003</v>
      </c>
    </row>
    <row r="291" spans="1:8" ht="25.5">
      <c r="A291" s="246"/>
      <c r="B291" s="261" t="s">
        <v>427</v>
      </c>
      <c r="C291" s="252" t="s">
        <v>344</v>
      </c>
      <c r="D291" s="252" t="s">
        <v>90</v>
      </c>
      <c r="E291" s="252" t="s">
        <v>858</v>
      </c>
      <c r="F291" s="252" t="s">
        <v>430</v>
      </c>
      <c r="G291" s="253">
        <f>1565.662+1000</f>
        <v>2565.6620000000003</v>
      </c>
      <c r="H291" s="253">
        <f>1565.662+1000</f>
        <v>2565.6620000000003</v>
      </c>
    </row>
    <row r="292" spans="1:8" ht="25.5">
      <c r="A292" s="246"/>
      <c r="B292" s="251" t="s">
        <v>859</v>
      </c>
      <c r="C292" s="252" t="s">
        <v>344</v>
      </c>
      <c r="D292" s="252" t="s">
        <v>90</v>
      </c>
      <c r="E292" s="252" t="s">
        <v>860</v>
      </c>
      <c r="F292" s="248"/>
      <c r="G292" s="253">
        <f>G293</f>
        <v>2500</v>
      </c>
      <c r="H292" s="253">
        <f>H293</f>
        <v>2500</v>
      </c>
    </row>
    <row r="293" spans="1:8" ht="25.5">
      <c r="A293" s="246"/>
      <c r="B293" s="261" t="s">
        <v>427</v>
      </c>
      <c r="C293" s="252" t="s">
        <v>344</v>
      </c>
      <c r="D293" s="252" t="s">
        <v>90</v>
      </c>
      <c r="E293" s="252" t="s">
        <v>860</v>
      </c>
      <c r="F293" s="252" t="s">
        <v>430</v>
      </c>
      <c r="G293" s="253">
        <v>2500</v>
      </c>
      <c r="H293" s="253">
        <v>2500</v>
      </c>
    </row>
    <row r="294" spans="1:8" ht="12.75">
      <c r="A294" s="246"/>
      <c r="B294" s="255" t="s">
        <v>124</v>
      </c>
      <c r="C294" s="248" t="s">
        <v>344</v>
      </c>
      <c r="D294" s="248" t="s">
        <v>413</v>
      </c>
      <c r="E294" s="248"/>
      <c r="F294" s="248"/>
      <c r="G294" s="249">
        <f>G295</f>
        <v>3939.6000000000004</v>
      </c>
      <c r="H294" s="249">
        <f>H295</f>
        <v>2264.1</v>
      </c>
    </row>
    <row r="295" spans="1:8" ht="25.5">
      <c r="A295" s="246"/>
      <c r="B295" s="256" t="s">
        <v>631</v>
      </c>
      <c r="C295" s="252" t="s">
        <v>344</v>
      </c>
      <c r="D295" s="252" t="s">
        <v>413</v>
      </c>
      <c r="E295" s="252" t="s">
        <v>512</v>
      </c>
      <c r="F295" s="248"/>
      <c r="G295" s="253">
        <f>G296</f>
        <v>3939.6000000000004</v>
      </c>
      <c r="H295" s="253">
        <f>H296</f>
        <v>2264.1</v>
      </c>
    </row>
    <row r="296" spans="1:8" ht="25.5">
      <c r="A296" s="246"/>
      <c r="B296" s="256" t="s">
        <v>627</v>
      </c>
      <c r="C296" s="252" t="s">
        <v>344</v>
      </c>
      <c r="D296" s="252" t="s">
        <v>413</v>
      </c>
      <c r="E296" s="252" t="s">
        <v>566</v>
      </c>
      <c r="F296" s="248"/>
      <c r="G296" s="253">
        <f>G297+G299</f>
        <v>3939.6000000000004</v>
      </c>
      <c r="H296" s="253">
        <f>H297+H299</f>
        <v>2264.1</v>
      </c>
    </row>
    <row r="297" spans="1:8" ht="51">
      <c r="A297" s="246"/>
      <c r="B297" s="267" t="s">
        <v>628</v>
      </c>
      <c r="C297" s="252" t="s">
        <v>344</v>
      </c>
      <c r="D297" s="252" t="s">
        <v>413</v>
      </c>
      <c r="E297" s="252" t="s">
        <v>861</v>
      </c>
      <c r="F297" s="248"/>
      <c r="G297" s="253">
        <f>G298</f>
        <v>3808.3</v>
      </c>
      <c r="H297" s="253">
        <f>H298</f>
        <v>2180.9</v>
      </c>
    </row>
    <row r="298" spans="1:8" ht="25.5">
      <c r="A298" s="246"/>
      <c r="B298" s="251" t="s">
        <v>775</v>
      </c>
      <c r="C298" s="252" t="s">
        <v>344</v>
      </c>
      <c r="D298" s="252" t="s">
        <v>413</v>
      </c>
      <c r="E298" s="252" t="s">
        <v>861</v>
      </c>
      <c r="F298" s="252" t="s">
        <v>286</v>
      </c>
      <c r="G298" s="253">
        <v>3808.3</v>
      </c>
      <c r="H298" s="253">
        <v>2180.9</v>
      </c>
    </row>
    <row r="299" spans="1:8" ht="63.75">
      <c r="A299" s="246"/>
      <c r="B299" s="267" t="s">
        <v>863</v>
      </c>
      <c r="C299" s="252" t="s">
        <v>344</v>
      </c>
      <c r="D299" s="252" t="s">
        <v>413</v>
      </c>
      <c r="E299" s="252" t="s">
        <v>862</v>
      </c>
      <c r="F299" s="248"/>
      <c r="G299" s="253">
        <f>G300</f>
        <v>131.3</v>
      </c>
      <c r="H299" s="253">
        <f>H300</f>
        <v>83.2</v>
      </c>
    </row>
    <row r="300" spans="1:8" ht="25.5">
      <c r="A300" s="246"/>
      <c r="B300" s="251" t="s">
        <v>775</v>
      </c>
      <c r="C300" s="252" t="s">
        <v>344</v>
      </c>
      <c r="D300" s="252" t="s">
        <v>413</v>
      </c>
      <c r="E300" s="252" t="s">
        <v>862</v>
      </c>
      <c r="F300" s="252" t="s">
        <v>286</v>
      </c>
      <c r="G300" s="253">
        <v>131.3</v>
      </c>
      <c r="H300" s="253">
        <v>83.2</v>
      </c>
    </row>
    <row r="301" spans="1:8" ht="12.75">
      <c r="A301" s="246"/>
      <c r="B301" s="278" t="s">
        <v>650</v>
      </c>
      <c r="C301" s="257" t="s">
        <v>344</v>
      </c>
      <c r="D301" s="257" t="s">
        <v>413</v>
      </c>
      <c r="E301" s="257" t="s">
        <v>862</v>
      </c>
      <c r="F301" s="252"/>
      <c r="G301" s="279">
        <v>124.7</v>
      </c>
      <c r="H301" s="279">
        <v>79.2</v>
      </c>
    </row>
    <row r="302" spans="1:8" ht="15" customHeight="1">
      <c r="A302" s="246" t="s">
        <v>345</v>
      </c>
      <c r="B302" s="250" t="s">
        <v>347</v>
      </c>
      <c r="C302" s="248" t="s">
        <v>348</v>
      </c>
      <c r="D302" s="248"/>
      <c r="E302" s="248"/>
      <c r="F302" s="248"/>
      <c r="G302" s="249">
        <f aca="true" t="shared" si="10" ref="G302:H304">G303</f>
        <v>3968.54323</v>
      </c>
      <c r="H302" s="249">
        <f t="shared" si="10"/>
        <v>3968.54323</v>
      </c>
    </row>
    <row r="303" spans="1:8" ht="33.75" customHeight="1">
      <c r="A303" s="246"/>
      <c r="B303" s="254" t="s">
        <v>190</v>
      </c>
      <c r="C303" s="252" t="s">
        <v>348</v>
      </c>
      <c r="D303" s="252" t="s">
        <v>191</v>
      </c>
      <c r="E303" s="252"/>
      <c r="F303" s="252"/>
      <c r="G303" s="253">
        <f t="shared" si="10"/>
        <v>3968.54323</v>
      </c>
      <c r="H303" s="253">
        <f t="shared" si="10"/>
        <v>3968.54323</v>
      </c>
    </row>
    <row r="304" spans="1:8" ht="18.75" customHeight="1">
      <c r="A304" s="246"/>
      <c r="B304" s="254" t="s">
        <v>384</v>
      </c>
      <c r="C304" s="252" t="s">
        <v>348</v>
      </c>
      <c r="D304" s="252" t="s">
        <v>191</v>
      </c>
      <c r="E304" s="252" t="s">
        <v>516</v>
      </c>
      <c r="F304" s="252"/>
      <c r="G304" s="253">
        <f t="shared" si="10"/>
        <v>3968.54323</v>
      </c>
      <c r="H304" s="253">
        <f t="shared" si="10"/>
        <v>3968.54323</v>
      </c>
    </row>
    <row r="305" spans="1:8" ht="51">
      <c r="A305" s="246"/>
      <c r="B305" s="251" t="s">
        <v>567</v>
      </c>
      <c r="C305" s="252" t="s">
        <v>348</v>
      </c>
      <c r="D305" s="252" t="s">
        <v>191</v>
      </c>
      <c r="E305" s="252" t="s">
        <v>498</v>
      </c>
      <c r="F305" s="252"/>
      <c r="G305" s="253">
        <f>G306+G307+G308</f>
        <v>3968.54323</v>
      </c>
      <c r="H305" s="253">
        <f>H306+H307+H308</f>
        <v>3968.54323</v>
      </c>
    </row>
    <row r="306" spans="1:8" ht="51">
      <c r="A306" s="246"/>
      <c r="B306" s="254" t="s">
        <v>426</v>
      </c>
      <c r="C306" s="252" t="s">
        <v>348</v>
      </c>
      <c r="D306" s="252" t="s">
        <v>191</v>
      </c>
      <c r="E306" s="252" t="s">
        <v>498</v>
      </c>
      <c r="F306" s="252" t="s">
        <v>429</v>
      </c>
      <c r="G306" s="253">
        <v>3783.54323</v>
      </c>
      <c r="H306" s="253">
        <v>3783.54323</v>
      </c>
    </row>
    <row r="307" spans="1:8" ht="25.5">
      <c r="A307" s="246"/>
      <c r="B307" s="254" t="s">
        <v>427</v>
      </c>
      <c r="C307" s="252" t="s">
        <v>348</v>
      </c>
      <c r="D307" s="252" t="s">
        <v>191</v>
      </c>
      <c r="E307" s="252" t="s">
        <v>498</v>
      </c>
      <c r="F307" s="252" t="s">
        <v>430</v>
      </c>
      <c r="G307" s="253">
        <v>170</v>
      </c>
      <c r="H307" s="253">
        <v>170</v>
      </c>
    </row>
    <row r="308" spans="1:8" ht="13.5">
      <c r="A308" s="272"/>
      <c r="B308" s="273" t="s">
        <v>428</v>
      </c>
      <c r="C308" s="274" t="s">
        <v>348</v>
      </c>
      <c r="D308" s="274" t="s">
        <v>191</v>
      </c>
      <c r="E308" s="274" t="s">
        <v>498</v>
      </c>
      <c r="F308" s="274" t="s">
        <v>431</v>
      </c>
      <c r="G308" s="253">
        <v>15</v>
      </c>
      <c r="H308" s="253">
        <v>15</v>
      </c>
    </row>
    <row r="309" spans="1:8" s="239" customFormat="1" ht="31.5" customHeight="1">
      <c r="A309" s="375" t="s">
        <v>346</v>
      </c>
      <c r="B309" s="376" t="s">
        <v>762</v>
      </c>
      <c r="C309" s="274"/>
      <c r="D309" s="274"/>
      <c r="E309" s="274"/>
      <c r="F309" s="274"/>
      <c r="G309" s="344">
        <v>3388.804042</v>
      </c>
      <c r="H309" s="344">
        <v>6823.151012</v>
      </c>
    </row>
    <row r="310" spans="1:8" ht="12.75">
      <c r="A310" s="246"/>
      <c r="B310" s="275" t="s">
        <v>284</v>
      </c>
      <c r="C310" s="276"/>
      <c r="D310" s="276"/>
      <c r="E310" s="276"/>
      <c r="F310" s="276"/>
      <c r="G310" s="249">
        <f>G13+G20+G216+G223+G302+G309</f>
        <v>414153.431682</v>
      </c>
      <c r="H310" s="249">
        <f>H13+H20+H216+H223+H302+H309</f>
        <v>388135.196242</v>
      </c>
    </row>
  </sheetData>
  <sheetProtection/>
  <mergeCells count="16">
    <mergeCell ref="A10:A11"/>
    <mergeCell ref="B10:B11"/>
    <mergeCell ref="C10:C11"/>
    <mergeCell ref="D10:D11"/>
    <mergeCell ref="E10:E11"/>
    <mergeCell ref="F10:F11"/>
    <mergeCell ref="G10:G11"/>
    <mergeCell ref="H10:H11"/>
    <mergeCell ref="C1:H1"/>
    <mergeCell ref="C2:H2"/>
    <mergeCell ref="B3:H3"/>
    <mergeCell ref="B4:H4"/>
    <mergeCell ref="B5:H5"/>
    <mergeCell ref="B6:H6"/>
    <mergeCell ref="B8:H8"/>
    <mergeCell ref="B9:F9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23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F78"/>
  <sheetViews>
    <sheetView zoomScalePageLayoutView="0" workbookViewId="0" topLeftCell="A30">
      <selection activeCell="A30" sqref="A1:IV16384"/>
    </sheetView>
  </sheetViews>
  <sheetFormatPr defaultColWidth="9.00390625" defaultRowHeight="12.75"/>
  <cols>
    <col min="1" max="1" width="4.875" style="308" customWidth="1"/>
    <col min="2" max="2" width="61.625" style="308" customWidth="1"/>
    <col min="3" max="3" width="10.25390625" style="308" customWidth="1"/>
    <col min="4" max="4" width="11.875" style="308" customWidth="1"/>
    <col min="5" max="5" width="28.75390625" style="308" customWidth="1"/>
    <col min="6" max="16384" width="9.125" style="308" customWidth="1"/>
  </cols>
  <sheetData>
    <row r="1" spans="1:6" ht="15.75" hidden="1">
      <c r="A1" s="305"/>
      <c r="B1" s="306"/>
      <c r="C1" s="305"/>
      <c r="D1" s="305"/>
      <c r="E1" s="307"/>
      <c r="F1" s="305"/>
    </row>
    <row r="2" spans="1:6" ht="15.75">
      <c r="A2" s="309"/>
      <c r="B2" s="437" t="s">
        <v>64</v>
      </c>
      <c r="C2" s="440"/>
      <c r="D2" s="440"/>
      <c r="E2" s="440"/>
      <c r="F2" s="377"/>
    </row>
    <row r="3" spans="1:6" ht="15.75">
      <c r="A3" s="309"/>
      <c r="B3" s="437" t="s">
        <v>78</v>
      </c>
      <c r="C3" s="440"/>
      <c r="D3" s="440"/>
      <c r="E3" s="440"/>
      <c r="F3" s="378"/>
    </row>
    <row r="4" spans="1:6" ht="15.75">
      <c r="A4" s="437" t="s">
        <v>77</v>
      </c>
      <c r="B4" s="439"/>
      <c r="C4" s="440"/>
      <c r="D4" s="440"/>
      <c r="E4" s="440"/>
      <c r="F4" s="378"/>
    </row>
    <row r="5" spans="1:6" ht="15.75">
      <c r="A5" s="437" t="s">
        <v>727</v>
      </c>
      <c r="B5" s="437"/>
      <c r="C5" s="440"/>
      <c r="D5" s="440"/>
      <c r="E5" s="440"/>
      <c r="F5" s="378"/>
    </row>
    <row r="6" spans="1:6" ht="15.75">
      <c r="A6" s="437" t="s">
        <v>794</v>
      </c>
      <c r="B6" s="437"/>
      <c r="C6" s="440"/>
      <c r="D6" s="440"/>
      <c r="E6" s="440"/>
      <c r="F6" s="379"/>
    </row>
    <row r="7" spans="1:6" ht="17.25" customHeight="1">
      <c r="A7" s="437" t="s">
        <v>797</v>
      </c>
      <c r="B7" s="437"/>
      <c r="C7" s="440"/>
      <c r="D7" s="440"/>
      <c r="E7" s="440"/>
      <c r="F7" s="307"/>
    </row>
    <row r="8" ht="12.75" hidden="1"/>
    <row r="11" spans="1:5" ht="18.75">
      <c r="A11" s="305"/>
      <c r="B11" s="468" t="s">
        <v>443</v>
      </c>
      <c r="C11" s="468"/>
      <c r="D11" s="468"/>
      <c r="E11" s="468"/>
    </row>
    <row r="12" spans="1:5" ht="18.75">
      <c r="A12" s="305"/>
      <c r="B12" s="468" t="s">
        <v>869</v>
      </c>
      <c r="C12" s="468"/>
      <c r="D12" s="468"/>
      <c r="E12" s="468"/>
    </row>
    <row r="13" spans="1:5" ht="15.75">
      <c r="A13" s="305"/>
      <c r="B13" s="306"/>
      <c r="C13" s="305"/>
      <c r="D13" s="305"/>
      <c r="E13" s="342" t="s">
        <v>319</v>
      </c>
    </row>
    <row r="14" spans="1:5" ht="57" customHeight="1">
      <c r="A14" s="310" t="s">
        <v>320</v>
      </c>
      <c r="B14" s="310" t="s">
        <v>321</v>
      </c>
      <c r="C14" s="310" t="s">
        <v>182</v>
      </c>
      <c r="D14" s="310" t="s">
        <v>322</v>
      </c>
      <c r="E14" s="310" t="s">
        <v>109</v>
      </c>
    </row>
    <row r="15" spans="1:5" ht="12.75">
      <c r="A15" s="311">
        <v>1</v>
      </c>
      <c r="B15" s="311">
        <v>2</v>
      </c>
      <c r="C15" s="311">
        <v>3</v>
      </c>
      <c r="D15" s="311">
        <v>4</v>
      </c>
      <c r="E15" s="311">
        <v>5</v>
      </c>
    </row>
    <row r="16" spans="1:5" ht="38.25" customHeight="1">
      <c r="A16" s="380" t="s">
        <v>186</v>
      </c>
      <c r="B16" s="312" t="s">
        <v>642</v>
      </c>
      <c r="C16" s="313" t="s">
        <v>194</v>
      </c>
      <c r="D16" s="313" t="s">
        <v>317</v>
      </c>
      <c r="E16" s="314">
        <v>720</v>
      </c>
    </row>
    <row r="17" spans="1:5" ht="37.5" customHeight="1">
      <c r="A17" s="381" t="s">
        <v>192</v>
      </c>
      <c r="B17" s="315" t="s">
        <v>631</v>
      </c>
      <c r="C17" s="316"/>
      <c r="D17" s="316"/>
      <c r="E17" s="314">
        <f>E18+E22+E23+E26</f>
        <v>49012.311</v>
      </c>
    </row>
    <row r="18" spans="1:5" ht="31.5">
      <c r="A18" s="465" t="s">
        <v>633</v>
      </c>
      <c r="B18" s="382" t="s">
        <v>632</v>
      </c>
      <c r="C18" s="316"/>
      <c r="D18" s="316"/>
      <c r="E18" s="317">
        <f>E19+E20+E21</f>
        <v>13391.011</v>
      </c>
    </row>
    <row r="19" spans="1:5" ht="15.75">
      <c r="A19" s="466"/>
      <c r="B19" s="471"/>
      <c r="C19" s="316" t="s">
        <v>194</v>
      </c>
      <c r="D19" s="316" t="s">
        <v>414</v>
      </c>
      <c r="E19" s="317">
        <v>9352</v>
      </c>
    </row>
    <row r="20" spans="1:5" ht="15.75">
      <c r="A20" s="466"/>
      <c r="B20" s="472"/>
      <c r="C20" s="316" t="s">
        <v>194</v>
      </c>
      <c r="D20" s="316" t="s">
        <v>97</v>
      </c>
      <c r="E20" s="317">
        <v>2738.011</v>
      </c>
    </row>
    <row r="21" spans="1:5" ht="15.75">
      <c r="A21" s="467"/>
      <c r="B21" s="473"/>
      <c r="C21" s="316" t="s">
        <v>194</v>
      </c>
      <c r="D21" s="316" t="s">
        <v>197</v>
      </c>
      <c r="E21" s="317">
        <v>1301</v>
      </c>
    </row>
    <row r="22" spans="1:5" ht="25.5" customHeight="1">
      <c r="A22" s="343" t="s">
        <v>635</v>
      </c>
      <c r="B22" s="318" t="s">
        <v>634</v>
      </c>
      <c r="C22" s="316" t="s">
        <v>194</v>
      </c>
      <c r="D22" s="316" t="s">
        <v>139</v>
      </c>
      <c r="E22" s="317">
        <v>955</v>
      </c>
    </row>
    <row r="23" spans="1:5" ht="30.75" customHeight="1">
      <c r="A23" s="343" t="s">
        <v>637</v>
      </c>
      <c r="B23" s="318" t="s">
        <v>636</v>
      </c>
      <c r="C23" s="316"/>
      <c r="D23" s="316"/>
      <c r="E23" s="317">
        <f>E24+E25</f>
        <v>25181.4</v>
      </c>
    </row>
    <row r="24" spans="1:5" ht="15.75">
      <c r="A24" s="469"/>
      <c r="B24" s="470"/>
      <c r="C24" s="316" t="s">
        <v>194</v>
      </c>
      <c r="D24" s="316" t="s">
        <v>139</v>
      </c>
      <c r="E24" s="317">
        <v>1926</v>
      </c>
    </row>
    <row r="25" spans="1:5" ht="15.75">
      <c r="A25" s="470"/>
      <c r="B25" s="470"/>
      <c r="C25" s="316" t="s">
        <v>194</v>
      </c>
      <c r="D25" s="316" t="s">
        <v>413</v>
      </c>
      <c r="E25" s="317">
        <v>23255.4</v>
      </c>
    </row>
    <row r="26" spans="1:5" ht="36" customHeight="1">
      <c r="A26" s="343" t="s">
        <v>638</v>
      </c>
      <c r="B26" s="318" t="s">
        <v>639</v>
      </c>
      <c r="C26" s="316" t="s">
        <v>344</v>
      </c>
      <c r="D26" s="316" t="s">
        <v>413</v>
      </c>
      <c r="E26" s="317">
        <v>9484.9</v>
      </c>
    </row>
    <row r="27" spans="1:5" ht="38.25" customHeight="1">
      <c r="A27" s="380" t="s">
        <v>126</v>
      </c>
      <c r="B27" s="312" t="s">
        <v>630</v>
      </c>
      <c r="C27" s="313" t="s">
        <v>194</v>
      </c>
      <c r="D27" s="313" t="s">
        <v>365</v>
      </c>
      <c r="E27" s="314">
        <f>E28+E29</f>
        <v>10857.505</v>
      </c>
    </row>
    <row r="28" spans="1:5" ht="41.25" customHeight="1">
      <c r="A28" s="343" t="s">
        <v>640</v>
      </c>
      <c r="B28" s="318" t="s">
        <v>610</v>
      </c>
      <c r="C28" s="316" t="s">
        <v>194</v>
      </c>
      <c r="D28" s="316" t="s">
        <v>94</v>
      </c>
      <c r="E28" s="317">
        <v>1400</v>
      </c>
    </row>
    <row r="29" spans="1:5" ht="30" customHeight="1">
      <c r="A29" s="383" t="s">
        <v>641</v>
      </c>
      <c r="B29" s="384" t="s">
        <v>613</v>
      </c>
      <c r="C29" s="316" t="s">
        <v>194</v>
      </c>
      <c r="D29" s="316" t="s">
        <v>316</v>
      </c>
      <c r="E29" s="317">
        <v>9457.505</v>
      </c>
    </row>
    <row r="30" spans="1:5" ht="34.5" customHeight="1">
      <c r="A30" s="319" t="s">
        <v>343</v>
      </c>
      <c r="B30" s="312" t="s">
        <v>904</v>
      </c>
      <c r="C30" s="316"/>
      <c r="D30" s="316" t="s">
        <v>646</v>
      </c>
      <c r="E30" s="314">
        <f>E31+E32+E36</f>
        <v>229151.23226999998</v>
      </c>
    </row>
    <row r="31" spans="1:5" ht="25.5" customHeight="1">
      <c r="A31" s="343" t="s">
        <v>137</v>
      </c>
      <c r="B31" s="318" t="s">
        <v>568</v>
      </c>
      <c r="C31" s="316" t="s">
        <v>194</v>
      </c>
      <c r="D31" s="316" t="s">
        <v>355</v>
      </c>
      <c r="E31" s="317">
        <f>101030.87577-1000</f>
        <v>100030.87577</v>
      </c>
    </row>
    <row r="32" spans="1:5" ht="17.25" customHeight="1">
      <c r="A32" s="465" t="s">
        <v>138</v>
      </c>
      <c r="B32" s="463" t="s">
        <v>572</v>
      </c>
      <c r="C32" s="316"/>
      <c r="D32" s="316"/>
      <c r="E32" s="317">
        <f>E33+E34+E35</f>
        <v>128520.3565</v>
      </c>
    </row>
    <row r="33" spans="1:5" ht="17.25" customHeight="1">
      <c r="A33" s="475"/>
      <c r="B33" s="474"/>
      <c r="C33" s="316" t="s">
        <v>194</v>
      </c>
      <c r="D33" s="316" t="s">
        <v>351</v>
      </c>
      <c r="E33" s="317">
        <v>125039.3565</v>
      </c>
    </row>
    <row r="34" spans="1:5" ht="17.25" customHeight="1">
      <c r="A34" s="475"/>
      <c r="B34" s="474"/>
      <c r="C34" s="316" t="s">
        <v>194</v>
      </c>
      <c r="D34" s="316" t="s">
        <v>835</v>
      </c>
      <c r="E34" s="317">
        <v>1244</v>
      </c>
    </row>
    <row r="35" spans="1:5" ht="16.5" customHeight="1">
      <c r="A35" s="476"/>
      <c r="B35" s="473"/>
      <c r="C35" s="316" t="s">
        <v>194</v>
      </c>
      <c r="D35" s="316" t="s">
        <v>92</v>
      </c>
      <c r="E35" s="317">
        <v>2237</v>
      </c>
    </row>
    <row r="36" spans="1:5" ht="48.75" customHeight="1">
      <c r="A36" s="383" t="s">
        <v>643</v>
      </c>
      <c r="B36" s="318" t="s">
        <v>644</v>
      </c>
      <c r="C36" s="316" t="s">
        <v>194</v>
      </c>
      <c r="D36" s="316" t="s">
        <v>352</v>
      </c>
      <c r="E36" s="317">
        <v>600</v>
      </c>
    </row>
    <row r="37" spans="1:5" ht="54.75" customHeight="1">
      <c r="A37" s="385" t="s">
        <v>345</v>
      </c>
      <c r="B37" s="315" t="s">
        <v>875</v>
      </c>
      <c r="C37" s="313" t="s">
        <v>194</v>
      </c>
      <c r="D37" s="313" t="s">
        <v>288</v>
      </c>
      <c r="E37" s="314">
        <v>100</v>
      </c>
    </row>
    <row r="38" spans="1:5" ht="54" customHeight="1">
      <c r="A38" s="319" t="s">
        <v>346</v>
      </c>
      <c r="B38" s="312" t="s">
        <v>876</v>
      </c>
      <c r="C38" s="313" t="s">
        <v>194</v>
      </c>
      <c r="D38" s="313" t="s">
        <v>288</v>
      </c>
      <c r="E38" s="314">
        <v>410</v>
      </c>
    </row>
    <row r="39" spans="1:5" ht="54" customHeight="1">
      <c r="A39" s="319" t="s">
        <v>349</v>
      </c>
      <c r="B39" s="312" t="s">
        <v>880</v>
      </c>
      <c r="C39" s="313" t="s">
        <v>194</v>
      </c>
      <c r="D39" s="313" t="s">
        <v>751</v>
      </c>
      <c r="E39" s="314">
        <v>84</v>
      </c>
    </row>
    <row r="40" spans="1:5" ht="80.25" customHeight="1">
      <c r="A40" s="319" t="s">
        <v>353</v>
      </c>
      <c r="B40" s="312" t="s">
        <v>913</v>
      </c>
      <c r="C40" s="313" t="s">
        <v>344</v>
      </c>
      <c r="D40" s="313"/>
      <c r="E40" s="314">
        <f>E41+E42+E43+E44+E45</f>
        <v>43421.826</v>
      </c>
    </row>
    <row r="41" spans="1:5" ht="47.25">
      <c r="A41" s="343" t="s">
        <v>645</v>
      </c>
      <c r="B41" s="318" t="s">
        <v>57</v>
      </c>
      <c r="C41" s="316" t="s">
        <v>344</v>
      </c>
      <c r="D41" s="316" t="s">
        <v>88</v>
      </c>
      <c r="E41" s="317">
        <f>4749.215+500</f>
        <v>5249.215</v>
      </c>
    </row>
    <row r="42" spans="1:5" ht="31.5">
      <c r="A42" s="343" t="s">
        <v>881</v>
      </c>
      <c r="B42" s="318" t="s">
        <v>836</v>
      </c>
      <c r="C42" s="316" t="s">
        <v>344</v>
      </c>
      <c r="D42" s="316" t="s">
        <v>421</v>
      </c>
      <c r="E42" s="317">
        <v>4500</v>
      </c>
    </row>
    <row r="43" spans="1:5" ht="31.5">
      <c r="A43" s="343" t="s">
        <v>882</v>
      </c>
      <c r="B43" s="318" t="s">
        <v>840</v>
      </c>
      <c r="C43" s="316" t="s">
        <v>344</v>
      </c>
      <c r="D43" s="316" t="s">
        <v>382</v>
      </c>
      <c r="E43" s="317">
        <v>500</v>
      </c>
    </row>
    <row r="44" spans="1:5" ht="31.5">
      <c r="A44" s="343" t="s">
        <v>883</v>
      </c>
      <c r="B44" s="318" t="s">
        <v>836</v>
      </c>
      <c r="C44" s="316" t="s">
        <v>344</v>
      </c>
      <c r="D44" s="316" t="s">
        <v>90</v>
      </c>
      <c r="E44" s="317">
        <f>7665.662+1000</f>
        <v>8665.662</v>
      </c>
    </row>
    <row r="45" spans="1:5" ht="47.25">
      <c r="A45" s="343" t="s">
        <v>884</v>
      </c>
      <c r="B45" s="318" t="s">
        <v>848</v>
      </c>
      <c r="C45" s="316" t="s">
        <v>344</v>
      </c>
      <c r="D45" s="316" t="s">
        <v>88</v>
      </c>
      <c r="E45" s="317">
        <v>24506.949</v>
      </c>
    </row>
    <row r="46" spans="1:5" ht="63">
      <c r="A46" s="319" t="s">
        <v>356</v>
      </c>
      <c r="B46" s="312" t="s">
        <v>885</v>
      </c>
      <c r="C46" s="313" t="s">
        <v>194</v>
      </c>
      <c r="D46" s="313" t="s">
        <v>315</v>
      </c>
      <c r="E46" s="314">
        <v>278.644</v>
      </c>
    </row>
    <row r="47" spans="1:5" ht="53.25" customHeight="1">
      <c r="A47" s="319" t="s">
        <v>292</v>
      </c>
      <c r="B47" s="312" t="s">
        <v>877</v>
      </c>
      <c r="C47" s="313" t="s">
        <v>344</v>
      </c>
      <c r="D47" s="313"/>
      <c r="E47" s="314">
        <f>E48+E49+E50</f>
        <v>17255.886000000002</v>
      </c>
    </row>
    <row r="48" spans="1:5" ht="15.75">
      <c r="A48" s="461" t="s">
        <v>223</v>
      </c>
      <c r="B48" s="463" t="s">
        <v>671</v>
      </c>
      <c r="C48" s="386" t="s">
        <v>344</v>
      </c>
      <c r="D48" s="386" t="s">
        <v>139</v>
      </c>
      <c r="E48" s="320">
        <v>6048.166</v>
      </c>
    </row>
    <row r="49" spans="1:5" ht="15.75">
      <c r="A49" s="462"/>
      <c r="B49" s="464"/>
      <c r="C49" s="316" t="s">
        <v>344</v>
      </c>
      <c r="D49" s="316" t="s">
        <v>315</v>
      </c>
      <c r="E49" s="317">
        <v>8004.608</v>
      </c>
    </row>
    <row r="50" spans="1:5" ht="31.5">
      <c r="A50" s="387" t="s">
        <v>224</v>
      </c>
      <c r="B50" s="318" t="s">
        <v>367</v>
      </c>
      <c r="C50" s="316" t="s">
        <v>344</v>
      </c>
      <c r="D50" s="316" t="s">
        <v>382</v>
      </c>
      <c r="E50" s="317">
        <v>3203.112</v>
      </c>
    </row>
    <row r="51" spans="1:5" ht="42.75" customHeight="1">
      <c r="A51" s="319" t="s">
        <v>368</v>
      </c>
      <c r="B51" s="321" t="s">
        <v>818</v>
      </c>
      <c r="C51" s="313" t="s">
        <v>194</v>
      </c>
      <c r="D51" s="313" t="s">
        <v>145</v>
      </c>
      <c r="E51" s="314">
        <f>E52+E53</f>
        <v>4487.01883</v>
      </c>
    </row>
    <row r="52" spans="1:5" ht="63">
      <c r="A52" s="343" t="s">
        <v>886</v>
      </c>
      <c r="B52" s="318" t="s">
        <v>820</v>
      </c>
      <c r="C52" s="316" t="s">
        <v>194</v>
      </c>
      <c r="D52" s="316" t="s">
        <v>145</v>
      </c>
      <c r="E52" s="317">
        <v>4387.01883</v>
      </c>
    </row>
    <row r="53" spans="1:5" ht="31.5">
      <c r="A53" s="343" t="s">
        <v>887</v>
      </c>
      <c r="B53" s="318" t="s">
        <v>828</v>
      </c>
      <c r="C53" s="316" t="s">
        <v>194</v>
      </c>
      <c r="D53" s="316" t="s">
        <v>145</v>
      </c>
      <c r="E53" s="317">
        <v>100</v>
      </c>
    </row>
    <row r="54" spans="1:5" ht="69.75" customHeight="1">
      <c r="A54" s="319" t="s">
        <v>369</v>
      </c>
      <c r="B54" s="321" t="s">
        <v>888</v>
      </c>
      <c r="C54" s="313" t="s">
        <v>194</v>
      </c>
      <c r="D54" s="313" t="s">
        <v>315</v>
      </c>
      <c r="E54" s="314">
        <v>1100</v>
      </c>
    </row>
    <row r="55" spans="1:5" ht="33" customHeight="1">
      <c r="A55" s="319" t="s">
        <v>889</v>
      </c>
      <c r="B55" s="321" t="s">
        <v>648</v>
      </c>
      <c r="C55" s="313"/>
      <c r="D55" s="313"/>
      <c r="E55" s="314">
        <v>4483.17525</v>
      </c>
    </row>
    <row r="56" spans="1:5" ht="15.75">
      <c r="A56" s="388"/>
      <c r="B56" s="389" t="s">
        <v>282</v>
      </c>
      <c r="C56" s="390"/>
      <c r="D56" s="390"/>
      <c r="E56" s="322">
        <f>E16+E17+E27+E30+E37+E38+E39+E40+E46+E47+E51+E54+E55</f>
        <v>361361.59835</v>
      </c>
    </row>
    <row r="57" ht="12.75">
      <c r="B57" s="323"/>
    </row>
    <row r="58" ht="12.75">
      <c r="B58" s="323"/>
    </row>
    <row r="59" ht="12.75">
      <c r="B59" s="323"/>
    </row>
    <row r="60" ht="12.75">
      <c r="B60" s="323"/>
    </row>
    <row r="61" ht="12.75">
      <c r="B61" s="323"/>
    </row>
    <row r="62" ht="12.75">
      <c r="B62" s="323"/>
    </row>
    <row r="63" ht="12.75">
      <c r="B63" s="323"/>
    </row>
    <row r="64" ht="12.75">
      <c r="B64" s="323"/>
    </row>
    <row r="65" ht="12.75">
      <c r="B65" s="323"/>
    </row>
    <row r="66" ht="12.75">
      <c r="B66" s="323"/>
    </row>
    <row r="67" ht="12.75">
      <c r="B67" s="323"/>
    </row>
    <row r="68" ht="12.75">
      <c r="B68" s="323"/>
    </row>
    <row r="69" ht="12.75">
      <c r="B69" s="323"/>
    </row>
    <row r="70" ht="12.75">
      <c r="B70" s="323"/>
    </row>
    <row r="71" ht="12.75">
      <c r="B71" s="323"/>
    </row>
    <row r="72" ht="12.75">
      <c r="B72" s="323"/>
    </row>
    <row r="73" ht="12.75">
      <c r="B73" s="323"/>
    </row>
    <row r="74" ht="12.75">
      <c r="B74" s="323"/>
    </row>
    <row r="75" ht="12.75">
      <c r="B75" s="323"/>
    </row>
    <row r="76" ht="12.75">
      <c r="B76" s="323"/>
    </row>
    <row r="77" ht="12.75">
      <c r="B77" s="323"/>
    </row>
    <row r="78" ht="12.75">
      <c r="B78" s="323"/>
    </row>
  </sheetData>
  <sheetProtection/>
  <mergeCells count="16">
    <mergeCell ref="B2:E2"/>
    <mergeCell ref="B3:E3"/>
    <mergeCell ref="A4:E4"/>
    <mergeCell ref="A5:E5"/>
    <mergeCell ref="A6:E6"/>
    <mergeCell ref="A7:E7"/>
    <mergeCell ref="A48:A49"/>
    <mergeCell ref="B48:B49"/>
    <mergeCell ref="A18:A21"/>
    <mergeCell ref="B11:E11"/>
    <mergeCell ref="B12:E12"/>
    <mergeCell ref="A24:A25"/>
    <mergeCell ref="B24:B25"/>
    <mergeCell ref="B19:B21"/>
    <mergeCell ref="B32:B35"/>
    <mergeCell ref="A32:A35"/>
  </mergeCells>
  <printOptions/>
  <pageMargins left="0.75" right="0.23" top="0.42" bottom="0.54" header="0.5" footer="0.5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F77"/>
  <sheetViews>
    <sheetView zoomScalePageLayoutView="0" workbookViewId="0" topLeftCell="A45">
      <selection activeCell="B42" sqref="B42"/>
    </sheetView>
  </sheetViews>
  <sheetFormatPr defaultColWidth="9.00390625" defaultRowHeight="12.75"/>
  <cols>
    <col min="1" max="1" width="4.875" style="308" customWidth="1"/>
    <col min="2" max="2" width="61.625" style="308" customWidth="1"/>
    <col min="3" max="3" width="10.25390625" style="308" customWidth="1"/>
    <col min="4" max="4" width="11.875" style="308" customWidth="1"/>
    <col min="5" max="6" width="28.75390625" style="308" customWidth="1"/>
    <col min="7" max="16384" width="9.125" style="308" customWidth="1"/>
  </cols>
  <sheetData>
    <row r="1" spans="1:6" ht="15.75" hidden="1">
      <c r="A1" s="305"/>
      <c r="B1" s="306"/>
      <c r="C1" s="305"/>
      <c r="D1" s="305"/>
      <c r="E1" s="307"/>
      <c r="F1" s="307"/>
    </row>
    <row r="2" spans="1:6" ht="15">
      <c r="A2" s="309"/>
      <c r="B2" s="437" t="s">
        <v>768</v>
      </c>
      <c r="C2" s="440"/>
      <c r="D2" s="440"/>
      <c r="E2" s="440"/>
      <c r="F2" s="440"/>
    </row>
    <row r="3" spans="1:6" ht="15">
      <c r="A3" s="309"/>
      <c r="B3" s="437" t="s">
        <v>78</v>
      </c>
      <c r="C3" s="440"/>
      <c r="D3" s="440"/>
      <c r="E3" s="440"/>
      <c r="F3" s="440"/>
    </row>
    <row r="4" spans="1:6" ht="15">
      <c r="A4" s="437" t="s">
        <v>77</v>
      </c>
      <c r="B4" s="439"/>
      <c r="C4" s="440"/>
      <c r="D4" s="440"/>
      <c r="E4" s="440"/>
      <c r="F4" s="440"/>
    </row>
    <row r="5" spans="1:6" ht="15">
      <c r="A5" s="437" t="s">
        <v>727</v>
      </c>
      <c r="B5" s="437"/>
      <c r="C5" s="440"/>
      <c r="D5" s="440"/>
      <c r="E5" s="440"/>
      <c r="F5" s="440"/>
    </row>
    <row r="6" spans="1:6" ht="15">
      <c r="A6" s="437" t="s">
        <v>794</v>
      </c>
      <c r="B6" s="437"/>
      <c r="C6" s="440"/>
      <c r="D6" s="440"/>
      <c r="E6" s="440"/>
      <c r="F6" s="440"/>
    </row>
    <row r="7" spans="1:6" ht="17.25" customHeight="1">
      <c r="A7" s="437" t="s">
        <v>797</v>
      </c>
      <c r="B7" s="437"/>
      <c r="C7" s="440"/>
      <c r="D7" s="440"/>
      <c r="E7" s="440"/>
      <c r="F7" s="440"/>
    </row>
    <row r="8" ht="12.75" hidden="1"/>
    <row r="11" spans="1:6" ht="18.75">
      <c r="A11" s="468" t="s">
        <v>443</v>
      </c>
      <c r="B11" s="440"/>
      <c r="C11" s="440"/>
      <c r="D11" s="440"/>
      <c r="E11" s="440"/>
      <c r="F11" s="440"/>
    </row>
    <row r="12" spans="1:6" ht="18.75">
      <c r="A12" s="468" t="s">
        <v>902</v>
      </c>
      <c r="B12" s="440"/>
      <c r="C12" s="440"/>
      <c r="D12" s="440"/>
      <c r="E12" s="440"/>
      <c r="F12" s="440"/>
    </row>
    <row r="13" spans="1:6" ht="15.75">
      <c r="A13" s="305"/>
      <c r="B13" s="306"/>
      <c r="C13" s="305"/>
      <c r="D13" s="305"/>
      <c r="E13" s="488" t="s">
        <v>319</v>
      </c>
      <c r="F13" s="488"/>
    </row>
    <row r="14" spans="1:6" s="3" customFormat="1" ht="57" customHeight="1">
      <c r="A14" s="126" t="s">
        <v>320</v>
      </c>
      <c r="B14" s="126" t="s">
        <v>321</v>
      </c>
      <c r="C14" s="126" t="s">
        <v>182</v>
      </c>
      <c r="D14" s="126" t="s">
        <v>322</v>
      </c>
      <c r="E14" s="310" t="s">
        <v>760</v>
      </c>
      <c r="F14" s="310" t="s">
        <v>891</v>
      </c>
    </row>
    <row r="15" spans="1:6" s="3" customFormat="1" ht="12.75">
      <c r="A15" s="49">
        <v>1</v>
      </c>
      <c r="B15" s="49">
        <v>2</v>
      </c>
      <c r="C15" s="49">
        <v>3</v>
      </c>
      <c r="D15" s="49">
        <v>4</v>
      </c>
      <c r="E15" s="311">
        <v>5</v>
      </c>
      <c r="F15" s="311">
        <v>5</v>
      </c>
    </row>
    <row r="16" spans="1:6" s="3" customFormat="1" ht="38.25" customHeight="1">
      <c r="A16" s="290" t="s">
        <v>186</v>
      </c>
      <c r="B16" s="127" t="s">
        <v>642</v>
      </c>
      <c r="C16" s="44" t="s">
        <v>194</v>
      </c>
      <c r="D16" s="44" t="s">
        <v>317</v>
      </c>
      <c r="E16" s="314">
        <v>720</v>
      </c>
      <c r="F16" s="314">
        <v>720</v>
      </c>
    </row>
    <row r="17" spans="1:6" s="3" customFormat="1" ht="37.5" customHeight="1">
      <c r="A17" s="291" t="s">
        <v>192</v>
      </c>
      <c r="B17" s="286" t="s">
        <v>631</v>
      </c>
      <c r="C17" s="45"/>
      <c r="D17" s="45"/>
      <c r="E17" s="314">
        <f>E18+E22+E23+E26</f>
        <v>43472.811</v>
      </c>
      <c r="F17" s="314">
        <f>F18+F22+F23+F26</f>
        <v>41803.210999999996</v>
      </c>
    </row>
    <row r="18" spans="1:6" s="3" customFormat="1" ht="31.5">
      <c r="A18" s="477" t="s">
        <v>633</v>
      </c>
      <c r="B18" s="60" t="s">
        <v>632</v>
      </c>
      <c r="C18" s="45"/>
      <c r="D18" s="45"/>
      <c r="E18" s="317">
        <f>E19+E20+E21</f>
        <v>13391.011</v>
      </c>
      <c r="F18" s="317">
        <f>F19+F20+F21</f>
        <v>13391.011</v>
      </c>
    </row>
    <row r="19" spans="1:6" s="3" customFormat="1" ht="15.75">
      <c r="A19" s="489"/>
      <c r="B19" s="491"/>
      <c r="C19" s="45" t="s">
        <v>194</v>
      </c>
      <c r="D19" s="45" t="s">
        <v>414</v>
      </c>
      <c r="E19" s="317">
        <v>9352</v>
      </c>
      <c r="F19" s="317">
        <v>9352</v>
      </c>
    </row>
    <row r="20" spans="1:6" s="3" customFormat="1" ht="15.75">
      <c r="A20" s="489"/>
      <c r="B20" s="492"/>
      <c r="C20" s="45" t="s">
        <v>194</v>
      </c>
      <c r="D20" s="45" t="s">
        <v>97</v>
      </c>
      <c r="E20" s="317">
        <v>2738.011</v>
      </c>
      <c r="F20" s="317">
        <v>2738.011</v>
      </c>
    </row>
    <row r="21" spans="1:6" s="3" customFormat="1" ht="15.75">
      <c r="A21" s="490"/>
      <c r="B21" s="482"/>
      <c r="C21" s="45" t="s">
        <v>194</v>
      </c>
      <c r="D21" s="45" t="s">
        <v>197</v>
      </c>
      <c r="E21" s="317">
        <v>1301</v>
      </c>
      <c r="F21" s="317">
        <v>1301</v>
      </c>
    </row>
    <row r="22" spans="1:6" s="3" customFormat="1" ht="25.5" customHeight="1">
      <c r="A22" s="124" t="s">
        <v>635</v>
      </c>
      <c r="B22" s="59" t="s">
        <v>634</v>
      </c>
      <c r="C22" s="45" t="s">
        <v>194</v>
      </c>
      <c r="D22" s="45" t="s">
        <v>139</v>
      </c>
      <c r="E22" s="317">
        <v>955</v>
      </c>
      <c r="F22" s="317">
        <v>955</v>
      </c>
    </row>
    <row r="23" spans="1:6" s="3" customFormat="1" ht="30.75" customHeight="1">
      <c r="A23" s="124" t="s">
        <v>637</v>
      </c>
      <c r="B23" s="59" t="s">
        <v>636</v>
      </c>
      <c r="C23" s="45"/>
      <c r="D23" s="45"/>
      <c r="E23" s="317">
        <f>E24+E25</f>
        <v>25187.2</v>
      </c>
      <c r="F23" s="317">
        <f>F24+F25</f>
        <v>25193.1</v>
      </c>
    </row>
    <row r="24" spans="1:6" s="3" customFormat="1" ht="15.75">
      <c r="A24" s="486"/>
      <c r="B24" s="487"/>
      <c r="C24" s="45" t="s">
        <v>194</v>
      </c>
      <c r="D24" s="45" t="s">
        <v>139</v>
      </c>
      <c r="E24" s="317">
        <v>1926</v>
      </c>
      <c r="F24" s="317">
        <v>1926</v>
      </c>
    </row>
    <row r="25" spans="1:6" s="3" customFormat="1" ht="15.75">
      <c r="A25" s="487"/>
      <c r="B25" s="487"/>
      <c r="C25" s="45" t="s">
        <v>194</v>
      </c>
      <c r="D25" s="45" t="s">
        <v>413</v>
      </c>
      <c r="E25" s="317">
        <v>23261.2</v>
      </c>
      <c r="F25" s="317">
        <v>23267.1</v>
      </c>
    </row>
    <row r="26" spans="1:6" s="3" customFormat="1" ht="36" customHeight="1">
      <c r="A26" s="124" t="s">
        <v>638</v>
      </c>
      <c r="B26" s="59" t="s">
        <v>639</v>
      </c>
      <c r="C26" s="45" t="s">
        <v>344</v>
      </c>
      <c r="D26" s="45" t="s">
        <v>413</v>
      </c>
      <c r="E26" s="317">
        <v>3939.6</v>
      </c>
      <c r="F26" s="317">
        <v>2264.1</v>
      </c>
    </row>
    <row r="27" spans="1:6" s="3" customFormat="1" ht="38.25" customHeight="1">
      <c r="A27" s="290" t="s">
        <v>126</v>
      </c>
      <c r="B27" s="127" t="s">
        <v>630</v>
      </c>
      <c r="C27" s="44" t="s">
        <v>194</v>
      </c>
      <c r="D27" s="44" t="s">
        <v>365</v>
      </c>
      <c r="E27" s="314">
        <f>E28+E29</f>
        <v>10457.505</v>
      </c>
      <c r="F27" s="314">
        <f>F28+F29</f>
        <v>10457.505</v>
      </c>
    </row>
    <row r="28" spans="1:6" s="3" customFormat="1" ht="41.25" customHeight="1">
      <c r="A28" s="124" t="s">
        <v>640</v>
      </c>
      <c r="B28" s="59" t="s">
        <v>610</v>
      </c>
      <c r="C28" s="45" t="s">
        <v>194</v>
      </c>
      <c r="D28" s="45" t="s">
        <v>94</v>
      </c>
      <c r="E28" s="317">
        <v>1000</v>
      </c>
      <c r="F28" s="317">
        <v>1000</v>
      </c>
    </row>
    <row r="29" spans="1:6" s="3" customFormat="1" ht="30" customHeight="1">
      <c r="A29" s="125" t="s">
        <v>641</v>
      </c>
      <c r="B29" s="123" t="s">
        <v>613</v>
      </c>
      <c r="C29" s="45" t="s">
        <v>194</v>
      </c>
      <c r="D29" s="45" t="s">
        <v>316</v>
      </c>
      <c r="E29" s="317">
        <v>9457.505</v>
      </c>
      <c r="F29" s="317">
        <v>9457.505</v>
      </c>
    </row>
    <row r="30" spans="1:6" s="3" customFormat="1" ht="34.5" customHeight="1">
      <c r="A30" s="292" t="s">
        <v>343</v>
      </c>
      <c r="B30" s="312" t="s">
        <v>904</v>
      </c>
      <c r="C30" s="45"/>
      <c r="D30" s="45" t="s">
        <v>646</v>
      </c>
      <c r="E30" s="314">
        <f>E31+E32+E36</f>
        <v>224245.43227</v>
      </c>
      <c r="F30" s="314">
        <f>F31+F32+F36</f>
        <v>223239.53227</v>
      </c>
    </row>
    <row r="31" spans="1:6" s="3" customFormat="1" ht="25.5" customHeight="1">
      <c r="A31" s="124" t="s">
        <v>137</v>
      </c>
      <c r="B31" s="59" t="s">
        <v>568</v>
      </c>
      <c r="C31" s="45" t="s">
        <v>194</v>
      </c>
      <c r="D31" s="45" t="s">
        <v>355</v>
      </c>
      <c r="E31" s="317">
        <v>98025.07577</v>
      </c>
      <c r="F31" s="317">
        <v>98019.17577</v>
      </c>
    </row>
    <row r="32" spans="1:6" s="3" customFormat="1" ht="17.25" customHeight="1">
      <c r="A32" s="477" t="s">
        <v>138</v>
      </c>
      <c r="B32" s="480" t="s">
        <v>572</v>
      </c>
      <c r="C32" s="45"/>
      <c r="D32" s="45"/>
      <c r="E32" s="317">
        <f>E33+E34+E35</f>
        <v>125620.3565</v>
      </c>
      <c r="F32" s="317">
        <f>F33+F34+F35</f>
        <v>124620.3565</v>
      </c>
    </row>
    <row r="33" spans="1:6" s="3" customFormat="1" ht="17.25" customHeight="1">
      <c r="A33" s="478"/>
      <c r="B33" s="481"/>
      <c r="C33" s="45" t="s">
        <v>194</v>
      </c>
      <c r="D33" s="45" t="s">
        <v>351</v>
      </c>
      <c r="E33" s="317">
        <f>123039.3565-900</f>
        <v>122139.3565</v>
      </c>
      <c r="F33" s="317">
        <f>122039.3565-900</f>
        <v>121139.3565</v>
      </c>
    </row>
    <row r="34" spans="1:6" s="3" customFormat="1" ht="17.25" customHeight="1">
      <c r="A34" s="478"/>
      <c r="B34" s="481"/>
      <c r="C34" s="45" t="s">
        <v>194</v>
      </c>
      <c r="D34" s="45" t="s">
        <v>835</v>
      </c>
      <c r="E34" s="317">
        <v>1244</v>
      </c>
      <c r="F34" s="317">
        <v>1244</v>
      </c>
    </row>
    <row r="35" spans="1:6" s="3" customFormat="1" ht="16.5" customHeight="1">
      <c r="A35" s="479"/>
      <c r="B35" s="482"/>
      <c r="C35" s="45" t="s">
        <v>194</v>
      </c>
      <c r="D35" s="45" t="s">
        <v>92</v>
      </c>
      <c r="E35" s="317">
        <v>2237</v>
      </c>
      <c r="F35" s="317">
        <v>2237</v>
      </c>
    </row>
    <row r="36" spans="1:6" s="3" customFormat="1" ht="48.75" customHeight="1">
      <c r="A36" s="125" t="s">
        <v>643</v>
      </c>
      <c r="B36" s="59" t="s">
        <v>644</v>
      </c>
      <c r="C36" s="45" t="s">
        <v>194</v>
      </c>
      <c r="D36" s="45" t="s">
        <v>352</v>
      </c>
      <c r="E36" s="317">
        <v>600</v>
      </c>
      <c r="F36" s="317">
        <v>600</v>
      </c>
    </row>
    <row r="37" spans="1:6" s="3" customFormat="1" ht="54.75" customHeight="1">
      <c r="A37" s="293" t="s">
        <v>345</v>
      </c>
      <c r="B37" s="315" t="s">
        <v>875</v>
      </c>
      <c r="C37" s="44" t="s">
        <v>194</v>
      </c>
      <c r="D37" s="44" t="s">
        <v>288</v>
      </c>
      <c r="E37" s="314">
        <v>100</v>
      </c>
      <c r="F37" s="314">
        <v>100</v>
      </c>
    </row>
    <row r="38" spans="1:6" s="3" customFormat="1" ht="54" customHeight="1">
      <c r="A38" s="292" t="s">
        <v>346</v>
      </c>
      <c r="B38" s="312" t="s">
        <v>876</v>
      </c>
      <c r="C38" s="44" t="s">
        <v>194</v>
      </c>
      <c r="D38" s="44" t="s">
        <v>288</v>
      </c>
      <c r="E38" s="314">
        <v>410</v>
      </c>
      <c r="F38" s="314">
        <v>410</v>
      </c>
    </row>
    <row r="39" spans="1:6" s="3" customFormat="1" ht="54" customHeight="1">
      <c r="A39" s="292" t="s">
        <v>349</v>
      </c>
      <c r="B39" s="312" t="s">
        <v>880</v>
      </c>
      <c r="C39" s="44" t="s">
        <v>194</v>
      </c>
      <c r="D39" s="44" t="s">
        <v>751</v>
      </c>
      <c r="E39" s="314">
        <v>84</v>
      </c>
      <c r="F39" s="314">
        <v>84</v>
      </c>
    </row>
    <row r="40" spans="1:6" ht="80.25" customHeight="1">
      <c r="A40" s="319" t="s">
        <v>353</v>
      </c>
      <c r="B40" s="312" t="s">
        <v>913</v>
      </c>
      <c r="C40" s="313" t="s">
        <v>344</v>
      </c>
      <c r="D40" s="313" t="s">
        <v>647</v>
      </c>
      <c r="E40" s="314">
        <f>E41+E42+E43+E44+E45</f>
        <v>41486.447</v>
      </c>
      <c r="F40" s="314">
        <f>F41+F42+F43+F44+F45</f>
        <v>15680.631000000001</v>
      </c>
    </row>
    <row r="41" spans="1:6" ht="47.25">
      <c r="A41" s="343" t="s">
        <v>645</v>
      </c>
      <c r="B41" s="318" t="s">
        <v>57</v>
      </c>
      <c r="C41" s="316" t="s">
        <v>344</v>
      </c>
      <c r="D41" s="316" t="s">
        <v>88</v>
      </c>
      <c r="E41" s="317">
        <v>2614.969</v>
      </c>
      <c r="F41" s="317">
        <v>2614.969</v>
      </c>
    </row>
    <row r="42" spans="1:6" ht="31.5">
      <c r="A42" s="343" t="s">
        <v>881</v>
      </c>
      <c r="B42" s="318" t="s">
        <v>836</v>
      </c>
      <c r="C42" s="316" t="s">
        <v>344</v>
      </c>
      <c r="D42" s="316" t="s">
        <v>421</v>
      </c>
      <c r="E42" s="317">
        <v>4500</v>
      </c>
      <c r="F42" s="317">
        <v>4500</v>
      </c>
    </row>
    <row r="43" spans="1:6" ht="31.5">
      <c r="A43" s="343" t="s">
        <v>882</v>
      </c>
      <c r="B43" s="318" t="s">
        <v>840</v>
      </c>
      <c r="C43" s="316" t="s">
        <v>344</v>
      </c>
      <c r="D43" s="316" t="s">
        <v>382</v>
      </c>
      <c r="E43" s="317">
        <v>500</v>
      </c>
      <c r="F43" s="317">
        <v>500</v>
      </c>
    </row>
    <row r="44" spans="1:6" ht="31.5">
      <c r="A44" s="343" t="s">
        <v>883</v>
      </c>
      <c r="B44" s="318" t="s">
        <v>836</v>
      </c>
      <c r="C44" s="316" t="s">
        <v>344</v>
      </c>
      <c r="D44" s="316" t="s">
        <v>90</v>
      </c>
      <c r="E44" s="317">
        <v>8065.662</v>
      </c>
      <c r="F44" s="317">
        <v>8065.662</v>
      </c>
    </row>
    <row r="45" spans="1:6" ht="47.25">
      <c r="A45" s="343" t="s">
        <v>884</v>
      </c>
      <c r="B45" s="318" t="s">
        <v>848</v>
      </c>
      <c r="C45" s="316" t="s">
        <v>344</v>
      </c>
      <c r="D45" s="316" t="s">
        <v>88</v>
      </c>
      <c r="E45" s="317">
        <v>25805.816</v>
      </c>
      <c r="F45" s="317">
        <v>0</v>
      </c>
    </row>
    <row r="46" spans="1:6" s="3" customFormat="1" ht="63">
      <c r="A46" s="292" t="s">
        <v>356</v>
      </c>
      <c r="B46" s="127" t="s">
        <v>885</v>
      </c>
      <c r="C46" s="44" t="s">
        <v>194</v>
      </c>
      <c r="D46" s="44" t="s">
        <v>315</v>
      </c>
      <c r="E46" s="314">
        <v>278.644</v>
      </c>
      <c r="F46" s="314">
        <v>278.644</v>
      </c>
    </row>
    <row r="47" spans="1:6" s="3" customFormat="1" ht="53.25" customHeight="1">
      <c r="A47" s="292" t="s">
        <v>292</v>
      </c>
      <c r="B47" s="127" t="s">
        <v>877</v>
      </c>
      <c r="C47" s="44" t="s">
        <v>344</v>
      </c>
      <c r="D47" s="44"/>
      <c r="E47" s="314">
        <f>E48+E49+E50</f>
        <v>14772.774000000001</v>
      </c>
      <c r="F47" s="314">
        <f>F48+F49+F50</f>
        <v>14772.774000000001</v>
      </c>
    </row>
    <row r="48" spans="1:6" s="3" customFormat="1" ht="15.75">
      <c r="A48" s="483" t="s">
        <v>223</v>
      </c>
      <c r="B48" s="480" t="s">
        <v>671</v>
      </c>
      <c r="C48" s="236" t="s">
        <v>344</v>
      </c>
      <c r="D48" s="236" t="s">
        <v>139</v>
      </c>
      <c r="E48" s="320">
        <v>6048.166</v>
      </c>
      <c r="F48" s="320">
        <v>6048.166</v>
      </c>
    </row>
    <row r="49" spans="1:6" s="3" customFormat="1" ht="15.75">
      <c r="A49" s="484"/>
      <c r="B49" s="485"/>
      <c r="C49" s="45" t="s">
        <v>344</v>
      </c>
      <c r="D49" s="45" t="s">
        <v>315</v>
      </c>
      <c r="E49" s="317">
        <v>7204.608</v>
      </c>
      <c r="F49" s="317">
        <v>7204.608</v>
      </c>
    </row>
    <row r="50" spans="1:6" s="3" customFormat="1" ht="31.5">
      <c r="A50" s="235" t="s">
        <v>224</v>
      </c>
      <c r="B50" s="59" t="s">
        <v>367</v>
      </c>
      <c r="C50" s="45" t="s">
        <v>344</v>
      </c>
      <c r="D50" s="45" t="s">
        <v>382</v>
      </c>
      <c r="E50" s="317">
        <v>1520</v>
      </c>
      <c r="F50" s="317">
        <v>1520</v>
      </c>
    </row>
    <row r="51" spans="1:6" ht="42.75" customHeight="1">
      <c r="A51" s="319" t="s">
        <v>368</v>
      </c>
      <c r="B51" s="321" t="s">
        <v>818</v>
      </c>
      <c r="C51" s="313" t="s">
        <v>194</v>
      </c>
      <c r="D51" s="313" t="s">
        <v>145</v>
      </c>
      <c r="E51" s="314">
        <f>E52+E53</f>
        <v>4487.01883</v>
      </c>
      <c r="F51" s="314">
        <f>F52+F53</f>
        <v>4487.01883</v>
      </c>
    </row>
    <row r="52" spans="1:6" ht="63">
      <c r="A52" s="343" t="s">
        <v>886</v>
      </c>
      <c r="B52" s="318" t="s">
        <v>820</v>
      </c>
      <c r="C52" s="316" t="s">
        <v>194</v>
      </c>
      <c r="D52" s="316" t="s">
        <v>145</v>
      </c>
      <c r="E52" s="317">
        <v>4387.01883</v>
      </c>
      <c r="F52" s="317">
        <v>4387.01883</v>
      </c>
    </row>
    <row r="53" spans="1:6" ht="31.5">
      <c r="A53" s="343" t="s">
        <v>887</v>
      </c>
      <c r="B53" s="318" t="s">
        <v>828</v>
      </c>
      <c r="C53" s="316" t="s">
        <v>194</v>
      </c>
      <c r="D53" s="316" t="s">
        <v>145</v>
      </c>
      <c r="E53" s="317">
        <v>100</v>
      </c>
      <c r="F53" s="317">
        <v>100</v>
      </c>
    </row>
    <row r="54" spans="1:6" s="3" customFormat="1" ht="33" customHeight="1">
      <c r="A54" s="292" t="s">
        <v>889</v>
      </c>
      <c r="B54" s="128" t="s">
        <v>648</v>
      </c>
      <c r="C54" s="44"/>
      <c r="D54" s="44"/>
      <c r="E54" s="314">
        <v>1029.28309</v>
      </c>
      <c r="F54" s="314">
        <v>528.41668</v>
      </c>
    </row>
    <row r="55" spans="1:6" s="3" customFormat="1" ht="15.75">
      <c r="A55" s="287"/>
      <c r="B55" s="288" t="s">
        <v>282</v>
      </c>
      <c r="C55" s="289"/>
      <c r="D55" s="289"/>
      <c r="E55" s="322">
        <f>E16+E17+E27+E30+E37+E38+E39+E40+E46+E47+E51+E54</f>
        <v>341543.9151899999</v>
      </c>
      <c r="F55" s="322">
        <f>F16+F17+F27+F30+F37+F38+F39+F40+F46+F47+F51+F54</f>
        <v>312561.73277999996</v>
      </c>
    </row>
    <row r="56" ht="12.75">
      <c r="B56" s="323"/>
    </row>
    <row r="57" ht="12.75">
      <c r="B57" s="323"/>
    </row>
    <row r="58" ht="12.75">
      <c r="B58" s="323"/>
    </row>
    <row r="59" ht="12.75">
      <c r="B59" s="323"/>
    </row>
    <row r="60" ht="12.75">
      <c r="B60" s="323"/>
    </row>
    <row r="61" ht="12.75">
      <c r="B61" s="323"/>
    </row>
    <row r="62" ht="12.75">
      <c r="B62" s="323"/>
    </row>
    <row r="63" ht="12.75">
      <c r="B63" s="323"/>
    </row>
    <row r="64" ht="12.75">
      <c r="B64" s="323"/>
    </row>
    <row r="65" ht="12.75">
      <c r="B65" s="323"/>
    </row>
    <row r="66" ht="12.75">
      <c r="B66" s="323"/>
    </row>
    <row r="67" ht="12.75">
      <c r="B67" s="323"/>
    </row>
    <row r="68" ht="12.75">
      <c r="B68" s="323"/>
    </row>
    <row r="69" ht="12.75">
      <c r="B69" s="323"/>
    </row>
    <row r="70" ht="12.75">
      <c r="B70" s="323"/>
    </row>
    <row r="71" ht="12.75">
      <c r="B71" s="323"/>
    </row>
    <row r="72" ht="12.75">
      <c r="B72" s="323"/>
    </row>
    <row r="73" ht="12.75">
      <c r="B73" s="323"/>
    </row>
    <row r="74" ht="12.75">
      <c r="B74" s="323"/>
    </row>
    <row r="75" ht="12.75">
      <c r="B75" s="323"/>
    </row>
    <row r="76" ht="12.75">
      <c r="B76" s="323"/>
    </row>
    <row r="77" ht="12.75">
      <c r="B77" s="323"/>
    </row>
  </sheetData>
  <sheetProtection/>
  <mergeCells count="17">
    <mergeCell ref="B24:B25"/>
    <mergeCell ref="A7:F7"/>
    <mergeCell ref="A11:F11"/>
    <mergeCell ref="A12:F12"/>
    <mergeCell ref="E13:F13"/>
    <mergeCell ref="A18:A21"/>
    <mergeCell ref="B19:B21"/>
    <mergeCell ref="A32:A35"/>
    <mergeCell ref="B32:B35"/>
    <mergeCell ref="A48:A49"/>
    <mergeCell ref="B48:B49"/>
    <mergeCell ref="B2:F2"/>
    <mergeCell ref="B3:F3"/>
    <mergeCell ref="A4:F4"/>
    <mergeCell ref="A5:F5"/>
    <mergeCell ref="A6:F6"/>
    <mergeCell ref="A24:A2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3">
      <selection activeCell="I24" sqref="I24"/>
    </sheetView>
  </sheetViews>
  <sheetFormatPr defaultColWidth="9.00390625" defaultRowHeight="12.75"/>
  <cols>
    <col min="1" max="1" width="4.125" style="3" customWidth="1"/>
    <col min="2" max="2" width="12.00390625" style="3" customWidth="1"/>
    <col min="3" max="3" width="11.625" style="3" customWidth="1"/>
    <col min="4" max="4" width="9.125" style="3" customWidth="1"/>
    <col min="5" max="5" width="4.375" style="3" customWidth="1"/>
    <col min="6" max="6" width="17.125" style="3" customWidth="1"/>
    <col min="7" max="7" width="14.75390625" style="3" customWidth="1"/>
    <col min="8" max="8" width="25.75390625" style="3" customWidth="1"/>
    <col min="9" max="9" width="45.75390625" style="3" customWidth="1"/>
    <col min="10" max="10" width="55.75390625" style="3" customWidth="1"/>
    <col min="11" max="16384" width="9.125" style="3" customWidth="1"/>
  </cols>
  <sheetData>
    <row r="1" spans="1:8" ht="15">
      <c r="A1" s="41"/>
      <c r="B1" s="394" t="s">
        <v>769</v>
      </c>
      <c r="C1" s="396"/>
      <c r="D1" s="396"/>
      <c r="E1" s="396"/>
      <c r="F1" s="396"/>
      <c r="G1" s="396"/>
      <c r="H1" s="396"/>
    </row>
    <row r="2" spans="1:8" ht="15">
      <c r="A2" s="41"/>
      <c r="B2" s="394" t="s">
        <v>78</v>
      </c>
      <c r="C2" s="396"/>
      <c r="D2" s="396"/>
      <c r="E2" s="396"/>
      <c r="F2" s="396"/>
      <c r="G2" s="396"/>
      <c r="H2" s="396"/>
    </row>
    <row r="3" spans="1:8" ht="15">
      <c r="A3" s="394" t="s">
        <v>77</v>
      </c>
      <c r="B3" s="395"/>
      <c r="C3" s="396"/>
      <c r="D3" s="396"/>
      <c r="E3" s="396"/>
      <c r="F3" s="396"/>
      <c r="G3" s="396"/>
      <c r="H3" s="396"/>
    </row>
    <row r="4" spans="1:8" ht="15">
      <c r="A4" s="394" t="s">
        <v>727</v>
      </c>
      <c r="B4" s="394"/>
      <c r="C4" s="396"/>
      <c r="D4" s="396"/>
      <c r="E4" s="396"/>
      <c r="F4" s="396"/>
      <c r="G4" s="396"/>
      <c r="H4" s="396"/>
    </row>
    <row r="5" spans="1:8" ht="15">
      <c r="A5" s="394" t="s">
        <v>794</v>
      </c>
      <c r="B5" s="394"/>
      <c r="C5" s="396"/>
      <c r="D5" s="396"/>
      <c r="E5" s="396"/>
      <c r="F5" s="396"/>
      <c r="G5" s="396"/>
      <c r="H5" s="396"/>
    </row>
    <row r="6" spans="1:8" ht="17.25" customHeight="1">
      <c r="A6" s="394" t="s">
        <v>895</v>
      </c>
      <c r="B6" s="394"/>
      <c r="C6" s="396"/>
      <c r="D6" s="396"/>
      <c r="E6" s="396"/>
      <c r="F6" s="396"/>
      <c r="G6" s="396"/>
      <c r="H6" s="396"/>
    </row>
    <row r="7" ht="23.25" customHeight="1"/>
    <row r="8" spans="1:10" s="199" customFormat="1" ht="61.5" customHeight="1">
      <c r="A8" s="493" t="s">
        <v>898</v>
      </c>
      <c r="B8" s="493"/>
      <c r="C8" s="493"/>
      <c r="D8" s="493"/>
      <c r="E8" s="493"/>
      <c r="F8" s="493"/>
      <c r="G8" s="493"/>
      <c r="H8" s="493"/>
      <c r="I8" s="198"/>
      <c r="J8" s="198"/>
    </row>
    <row r="9" spans="1:10" s="199" customFormat="1" ht="22.5" customHeight="1">
      <c r="A9" s="200"/>
      <c r="B9" s="200"/>
      <c r="C9" s="200"/>
      <c r="D9" s="200"/>
      <c r="E9" s="200"/>
      <c r="F9" s="200"/>
      <c r="G9" s="200"/>
      <c r="H9" s="200"/>
      <c r="I9" s="198"/>
      <c r="J9" s="198"/>
    </row>
    <row r="10" spans="1:10" s="202" customFormat="1" ht="39.75" customHeight="1">
      <c r="A10" s="494" t="s">
        <v>899</v>
      </c>
      <c r="B10" s="494"/>
      <c r="C10" s="494"/>
      <c r="D10" s="494"/>
      <c r="E10" s="494"/>
      <c r="F10" s="494"/>
      <c r="G10" s="494"/>
      <c r="H10" s="494"/>
      <c r="I10" s="201"/>
      <c r="J10" s="201"/>
    </row>
    <row r="11" s="5" customFormat="1" ht="21.75" customHeight="1">
      <c r="A11" s="203" t="s">
        <v>272</v>
      </c>
    </row>
    <row r="12" spans="1:8" s="204" customFormat="1" ht="81" customHeight="1">
      <c r="A12" s="197" t="s">
        <v>81</v>
      </c>
      <c r="B12" s="197" t="s">
        <v>82</v>
      </c>
      <c r="C12" s="197" t="s">
        <v>83</v>
      </c>
      <c r="D12" s="495" t="s">
        <v>84</v>
      </c>
      <c r="E12" s="495"/>
      <c r="F12" s="197" t="s">
        <v>370</v>
      </c>
      <c r="G12" s="197" t="s">
        <v>371</v>
      </c>
      <c r="H12" s="197" t="s">
        <v>372</v>
      </c>
    </row>
    <row r="13" spans="1:8" s="206" customFormat="1" ht="11.25">
      <c r="A13" s="205">
        <v>1</v>
      </c>
      <c r="B13" s="205">
        <v>2</v>
      </c>
      <c r="C13" s="205">
        <v>3</v>
      </c>
      <c r="D13" s="496">
        <v>4</v>
      </c>
      <c r="E13" s="496"/>
      <c r="F13" s="205">
        <v>5</v>
      </c>
      <c r="G13" s="205">
        <v>6</v>
      </c>
      <c r="H13" s="205">
        <v>7</v>
      </c>
    </row>
    <row r="14" spans="1:8" s="204" customFormat="1" ht="15.75">
      <c r="A14" s="207"/>
      <c r="B14" s="207"/>
      <c r="C14" s="207"/>
      <c r="D14" s="498"/>
      <c r="E14" s="498"/>
      <c r="F14" s="207"/>
      <c r="G14" s="207"/>
      <c r="H14" s="208"/>
    </row>
    <row r="15" spans="1:8" s="211" customFormat="1" ht="15.75">
      <c r="A15" s="209"/>
      <c r="B15" s="210" t="s">
        <v>373</v>
      </c>
      <c r="C15" s="210"/>
      <c r="D15" s="499">
        <f>D14</f>
        <v>0</v>
      </c>
      <c r="E15" s="499"/>
      <c r="F15" s="209"/>
      <c r="G15" s="209"/>
      <c r="H15" s="209"/>
    </row>
    <row r="16" s="212" customFormat="1" ht="21" customHeight="1"/>
    <row r="17" spans="1:10" s="213" customFormat="1" ht="45.75" customHeight="1">
      <c r="A17" s="494" t="s">
        <v>900</v>
      </c>
      <c r="B17" s="494"/>
      <c r="C17" s="494"/>
      <c r="D17" s="494"/>
      <c r="E17" s="494"/>
      <c r="F17" s="494"/>
      <c r="G17" s="494"/>
      <c r="H17" s="494"/>
      <c r="I17" s="201"/>
      <c r="J17" s="201"/>
    </row>
    <row r="18" s="204" customFormat="1" ht="15.75"/>
    <row r="19" spans="1:8" s="214" customFormat="1" ht="32.25" customHeight="1">
      <c r="A19" s="500" t="s">
        <v>364</v>
      </c>
      <c r="B19" s="501"/>
      <c r="C19" s="501"/>
      <c r="D19" s="501"/>
      <c r="E19" s="502"/>
      <c r="F19" s="495" t="s">
        <v>374</v>
      </c>
      <c r="G19" s="495"/>
      <c r="H19" s="495"/>
    </row>
    <row r="20" spans="1:8" s="214" customFormat="1" ht="32.25" customHeight="1">
      <c r="A20" s="503"/>
      <c r="B20" s="504"/>
      <c r="C20" s="504"/>
      <c r="D20" s="504"/>
      <c r="E20" s="505"/>
      <c r="F20" s="197" t="s">
        <v>770</v>
      </c>
      <c r="G20" s="197" t="s">
        <v>771</v>
      </c>
      <c r="H20" s="197" t="s">
        <v>901</v>
      </c>
    </row>
    <row r="21" spans="1:8" s="204" customFormat="1" ht="46.5" customHeight="1">
      <c r="A21" s="506" t="s">
        <v>101</v>
      </c>
      <c r="B21" s="507"/>
      <c r="C21" s="507"/>
      <c r="D21" s="507"/>
      <c r="E21" s="508"/>
      <c r="F21" s="234">
        <v>0</v>
      </c>
      <c r="G21" s="234">
        <v>0</v>
      </c>
      <c r="H21" s="234">
        <v>0</v>
      </c>
    </row>
    <row r="22" spans="1:8" s="199" customFormat="1" ht="39.75" customHeight="1">
      <c r="A22" s="497" t="s">
        <v>102</v>
      </c>
      <c r="B22" s="497"/>
      <c r="C22" s="497"/>
      <c r="D22" s="497"/>
      <c r="E22" s="497"/>
      <c r="F22" s="234">
        <v>0</v>
      </c>
      <c r="G22" s="234">
        <v>0</v>
      </c>
      <c r="H22" s="234">
        <v>0</v>
      </c>
    </row>
    <row r="23" spans="2:8" ht="12.75">
      <c r="B23" s="215"/>
      <c r="C23" s="215"/>
      <c r="D23" s="215"/>
      <c r="E23" s="215"/>
      <c r="F23" s="215"/>
      <c r="G23" s="215"/>
      <c r="H23" s="215"/>
    </row>
    <row r="24" spans="2:8" ht="12.75">
      <c r="B24" s="215"/>
      <c r="C24" s="215"/>
      <c r="D24" s="215"/>
      <c r="E24" s="215"/>
      <c r="F24" s="215"/>
      <c r="G24" s="215"/>
      <c r="H24" s="215"/>
    </row>
    <row r="27" ht="12.75">
      <c r="K27" s="216"/>
    </row>
  </sheetData>
  <sheetProtection/>
  <mergeCells count="17">
    <mergeCell ref="D13:E13"/>
    <mergeCell ref="A22:E22"/>
    <mergeCell ref="D14:E14"/>
    <mergeCell ref="D15:E15"/>
    <mergeCell ref="A17:H17"/>
    <mergeCell ref="A19:E20"/>
    <mergeCell ref="F19:H19"/>
    <mergeCell ref="A21:E21"/>
    <mergeCell ref="A8:H8"/>
    <mergeCell ref="A10:H10"/>
    <mergeCell ref="D12:E12"/>
    <mergeCell ref="B1:H1"/>
    <mergeCell ref="B2:H2"/>
    <mergeCell ref="A3:H3"/>
    <mergeCell ref="A4:H4"/>
    <mergeCell ref="A5:H5"/>
    <mergeCell ref="A6:H6"/>
  </mergeCells>
  <printOptions/>
  <pageMargins left="0.52" right="0.75" top="0.45" bottom="0.54" header="0.45" footer="0.5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E14" sqref="E14"/>
    </sheetView>
  </sheetViews>
  <sheetFormatPr defaultColWidth="9.00390625" defaultRowHeight="12.75"/>
  <cols>
    <col min="1" max="1" width="55.00390625" style="3" customWidth="1"/>
    <col min="2" max="2" width="13.25390625" style="3" customWidth="1"/>
    <col min="3" max="3" width="11.625" style="3" customWidth="1"/>
    <col min="4" max="4" width="13.00390625" style="3" customWidth="1"/>
    <col min="5" max="16384" width="9.125" style="3" customWidth="1"/>
  </cols>
  <sheetData>
    <row r="1" spans="1:4" ht="15">
      <c r="A1" s="41"/>
      <c r="B1" s="394" t="s">
        <v>783</v>
      </c>
      <c r="C1" s="396"/>
      <c r="D1" s="396"/>
    </row>
    <row r="2" spans="1:4" ht="15">
      <c r="A2" s="41"/>
      <c r="B2" s="394" t="s">
        <v>78</v>
      </c>
      <c r="C2" s="396"/>
      <c r="D2" s="396"/>
    </row>
    <row r="3" spans="1:4" ht="15">
      <c r="A3" s="394" t="s">
        <v>77</v>
      </c>
      <c r="B3" s="395"/>
      <c r="C3" s="396"/>
      <c r="D3" s="396"/>
    </row>
    <row r="4" spans="1:4" ht="15">
      <c r="A4" s="394" t="s">
        <v>727</v>
      </c>
      <c r="B4" s="394"/>
      <c r="C4" s="396"/>
      <c r="D4" s="396"/>
    </row>
    <row r="5" spans="1:4" ht="15">
      <c r="A5" s="394" t="s">
        <v>794</v>
      </c>
      <c r="B5" s="394"/>
      <c r="C5" s="396"/>
      <c r="D5" s="396"/>
    </row>
    <row r="6" spans="1:4" ht="17.25" customHeight="1">
      <c r="A6" s="394" t="s">
        <v>895</v>
      </c>
      <c r="B6" s="394"/>
      <c r="C6" s="396"/>
      <c r="D6" s="396"/>
    </row>
    <row r="7" spans="1:4" s="217" customFormat="1" ht="24.75" customHeight="1">
      <c r="A7" s="46"/>
      <c r="B7" s="43"/>
      <c r="C7" s="43"/>
      <c r="D7" s="43"/>
    </row>
    <row r="8" spans="1:4" s="217" customFormat="1" ht="42" customHeight="1">
      <c r="A8" s="509" t="s">
        <v>896</v>
      </c>
      <c r="B8" s="509"/>
      <c r="C8" s="509"/>
      <c r="D8" s="509"/>
    </row>
    <row r="9" spans="1:2" s="217" customFormat="1" ht="42" customHeight="1">
      <c r="A9" s="218"/>
      <c r="B9" s="218"/>
    </row>
    <row r="10" spans="1:4" s="217" customFormat="1" ht="15.75">
      <c r="A10" s="221"/>
      <c r="B10" s="222"/>
      <c r="D10" s="222" t="s">
        <v>772</v>
      </c>
    </row>
    <row r="11" spans="1:4" s="219" customFormat="1" ht="15.75">
      <c r="A11" s="230" t="s">
        <v>375</v>
      </c>
      <c r="B11" s="197" t="s">
        <v>773</v>
      </c>
      <c r="C11" s="335" t="s">
        <v>774</v>
      </c>
      <c r="D11" s="335" t="s">
        <v>897</v>
      </c>
    </row>
    <row r="12" spans="1:4" s="217" customFormat="1" ht="31.5">
      <c r="A12" s="223" t="s">
        <v>376</v>
      </c>
      <c r="B12" s="231">
        <v>0</v>
      </c>
      <c r="C12" s="231">
        <v>0</v>
      </c>
      <c r="D12" s="231">
        <v>0</v>
      </c>
    </row>
    <row r="13" spans="1:4" s="217" customFormat="1" ht="15.75">
      <c r="A13" s="224"/>
      <c r="B13" s="232"/>
      <c r="C13" s="232"/>
      <c r="D13" s="232"/>
    </row>
    <row r="14" spans="1:4" s="217" customFormat="1" ht="31.5">
      <c r="A14" s="225" t="s">
        <v>377</v>
      </c>
      <c r="B14" s="231">
        <v>0</v>
      </c>
      <c r="C14" s="231">
        <v>0</v>
      </c>
      <c r="D14" s="231">
        <v>0</v>
      </c>
    </row>
    <row r="15" spans="1:4" s="217" customFormat="1" ht="15.75">
      <c r="A15" s="226" t="s">
        <v>378</v>
      </c>
      <c r="B15" s="231">
        <v>0</v>
      </c>
      <c r="C15" s="231">
        <v>0</v>
      </c>
      <c r="D15" s="231">
        <v>0</v>
      </c>
    </row>
    <row r="16" spans="1:4" s="217" customFormat="1" ht="15.75">
      <c r="A16" s="227" t="s">
        <v>379</v>
      </c>
      <c r="B16" s="231">
        <v>0</v>
      </c>
      <c r="C16" s="231">
        <v>0</v>
      </c>
      <c r="D16" s="231">
        <v>0</v>
      </c>
    </row>
    <row r="17" spans="1:4" s="217" customFormat="1" ht="31.5">
      <c r="A17" s="228" t="s">
        <v>380</v>
      </c>
      <c r="B17" s="231">
        <v>0</v>
      </c>
      <c r="C17" s="231">
        <v>0</v>
      </c>
      <c r="D17" s="231">
        <v>0</v>
      </c>
    </row>
    <row r="18" spans="1:4" s="217" customFormat="1" ht="15.75">
      <c r="A18" s="226" t="s">
        <v>378</v>
      </c>
      <c r="B18" s="231">
        <v>0</v>
      </c>
      <c r="C18" s="231">
        <v>0</v>
      </c>
      <c r="D18" s="231">
        <v>0</v>
      </c>
    </row>
    <row r="19" spans="1:4" s="217" customFormat="1" ht="16.5" customHeight="1">
      <c r="A19" s="229" t="s">
        <v>379</v>
      </c>
      <c r="B19" s="233">
        <v>0</v>
      </c>
      <c r="C19" s="233">
        <v>0</v>
      </c>
      <c r="D19" s="233">
        <v>0</v>
      </c>
    </row>
    <row r="20" s="217" customFormat="1" ht="15.75">
      <c r="B20" s="220"/>
    </row>
  </sheetData>
  <sheetProtection/>
  <mergeCells count="7">
    <mergeCell ref="A8:D8"/>
    <mergeCell ref="B1:D1"/>
    <mergeCell ref="B2:D2"/>
    <mergeCell ref="A3:D3"/>
    <mergeCell ref="A4:D4"/>
    <mergeCell ref="A5:D5"/>
    <mergeCell ref="A6:D6"/>
  </mergeCells>
  <printOptions/>
  <pageMargins left="0.45" right="0.3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C299"/>
  <sheetViews>
    <sheetView zoomScalePageLayoutView="0" workbookViewId="0" topLeftCell="A13">
      <selection activeCell="C14" sqref="C14"/>
    </sheetView>
  </sheetViews>
  <sheetFormatPr defaultColWidth="9.00390625" defaultRowHeight="12.75"/>
  <cols>
    <col min="1" max="1" width="7.875" style="181" customWidth="1"/>
    <col min="2" max="2" width="30.00390625" style="4" customWidth="1"/>
    <col min="3" max="3" width="98.25390625" style="4" customWidth="1"/>
    <col min="4" max="16384" width="9.125" style="3" customWidth="1"/>
  </cols>
  <sheetData>
    <row r="1" spans="1:3" ht="18.75">
      <c r="A1" s="155"/>
      <c r="B1" s="41"/>
      <c r="C1" s="40" t="s">
        <v>425</v>
      </c>
    </row>
    <row r="2" spans="1:3" ht="18.75">
      <c r="A2" s="155"/>
      <c r="B2" s="41"/>
      <c r="C2" s="40" t="s">
        <v>78</v>
      </c>
    </row>
    <row r="3" spans="1:3" ht="18.75">
      <c r="A3" s="155"/>
      <c r="B3" s="394" t="s">
        <v>77</v>
      </c>
      <c r="C3" s="395"/>
    </row>
    <row r="4" spans="1:3" ht="18.75">
      <c r="A4" s="155"/>
      <c r="B4" s="394" t="s">
        <v>727</v>
      </c>
      <c r="C4" s="394"/>
    </row>
    <row r="5" spans="1:3" ht="18.75">
      <c r="A5" s="155"/>
      <c r="B5" s="394" t="s">
        <v>794</v>
      </c>
      <c r="C5" s="394"/>
    </row>
    <row r="6" spans="1:3" ht="18.75">
      <c r="A6" s="155"/>
      <c r="B6" s="394" t="s">
        <v>797</v>
      </c>
      <c r="C6" s="394"/>
    </row>
    <row r="7" spans="1:3" s="157" customFormat="1" ht="28.5" customHeight="1">
      <c r="A7" s="156"/>
      <c r="B7" s="420"/>
      <c r="C7" s="420"/>
    </row>
    <row r="8" spans="1:3" s="157" customFormat="1" ht="55.5" customHeight="1">
      <c r="A8" s="156"/>
      <c r="B8" s="420" t="s">
        <v>798</v>
      </c>
      <c r="C8" s="420"/>
    </row>
    <row r="9" spans="1:3" s="157" customFormat="1" ht="24" customHeight="1">
      <c r="A9" s="156"/>
      <c r="B9" s="158"/>
      <c r="C9" s="158"/>
    </row>
    <row r="10" spans="1:3" s="157" customFormat="1" ht="31.5">
      <c r="A10" s="159" t="s">
        <v>210</v>
      </c>
      <c r="B10" s="160" t="s">
        <v>2</v>
      </c>
      <c r="C10" s="161" t="s">
        <v>211</v>
      </c>
    </row>
    <row r="11" spans="1:3" s="157" customFormat="1" ht="18.75">
      <c r="A11" s="162"/>
      <c r="B11" s="163"/>
      <c r="C11" s="164" t="s">
        <v>25</v>
      </c>
    </row>
    <row r="12" spans="1:3" s="168" customFormat="1" ht="18.75">
      <c r="A12" s="165" t="s">
        <v>188</v>
      </c>
      <c r="B12" s="166" t="s">
        <v>212</v>
      </c>
      <c r="C12" s="167" t="s">
        <v>386</v>
      </c>
    </row>
    <row r="13" spans="1:3" s="157" customFormat="1" ht="31.5">
      <c r="A13" s="165" t="s">
        <v>188</v>
      </c>
      <c r="B13" s="166" t="s">
        <v>213</v>
      </c>
      <c r="C13" s="169" t="s">
        <v>388</v>
      </c>
    </row>
    <row r="14" spans="1:3" s="157" customFormat="1" ht="31.5">
      <c r="A14" s="165" t="s">
        <v>188</v>
      </c>
      <c r="B14" s="166" t="s">
        <v>214</v>
      </c>
      <c r="C14" s="170" t="s">
        <v>390</v>
      </c>
    </row>
    <row r="15" spans="1:3" s="157" customFormat="1" ht="31.5">
      <c r="A15" s="165" t="s">
        <v>188</v>
      </c>
      <c r="B15" s="166" t="s">
        <v>215</v>
      </c>
      <c r="C15" s="169" t="s">
        <v>269</v>
      </c>
    </row>
    <row r="16" spans="1:3" s="157" customFormat="1" ht="31.5">
      <c r="A16" s="165" t="s">
        <v>188</v>
      </c>
      <c r="B16" s="166" t="s">
        <v>216</v>
      </c>
      <c r="C16" s="170" t="s">
        <v>271</v>
      </c>
    </row>
    <row r="17" spans="1:3" s="173" customFormat="1" ht="18.75" hidden="1">
      <c r="A17" s="165" t="s">
        <v>188</v>
      </c>
      <c r="B17" s="171" t="s">
        <v>217</v>
      </c>
      <c r="C17" s="172" t="s">
        <v>218</v>
      </c>
    </row>
    <row r="18" spans="1:3" s="173" customFormat="1" ht="31.5" hidden="1">
      <c r="A18" s="165" t="s">
        <v>188</v>
      </c>
      <c r="B18" s="171" t="s">
        <v>219</v>
      </c>
      <c r="C18" s="174" t="s">
        <v>220</v>
      </c>
    </row>
    <row r="19" spans="1:3" s="173" customFormat="1" ht="31.5" hidden="1">
      <c r="A19" s="165" t="s">
        <v>188</v>
      </c>
      <c r="B19" s="171" t="s">
        <v>221</v>
      </c>
      <c r="C19" s="175" t="s">
        <v>31</v>
      </c>
    </row>
    <row r="20" spans="1:3" s="173" customFormat="1" ht="31.5" hidden="1">
      <c r="A20" s="165" t="s">
        <v>188</v>
      </c>
      <c r="B20" s="171" t="s">
        <v>32</v>
      </c>
      <c r="C20" s="174" t="s">
        <v>33</v>
      </c>
    </row>
    <row r="21" spans="1:3" s="173" customFormat="1" ht="31.5" hidden="1">
      <c r="A21" s="165" t="s">
        <v>188</v>
      </c>
      <c r="B21" s="171" t="s">
        <v>34</v>
      </c>
      <c r="C21" s="175" t="s">
        <v>35</v>
      </c>
    </row>
    <row r="22" spans="1:3" s="178" customFormat="1" ht="31.5" hidden="1">
      <c r="A22" s="165" t="s">
        <v>188</v>
      </c>
      <c r="B22" s="176" t="s">
        <v>36</v>
      </c>
      <c r="C22" s="177" t="s">
        <v>37</v>
      </c>
    </row>
    <row r="23" spans="1:3" s="178" customFormat="1" ht="47.25" hidden="1">
      <c r="A23" s="165" t="s">
        <v>188</v>
      </c>
      <c r="B23" s="176" t="s">
        <v>38</v>
      </c>
      <c r="C23" s="179" t="s">
        <v>39</v>
      </c>
    </row>
    <row r="24" spans="1:3" s="178" customFormat="1" ht="31.5" hidden="1">
      <c r="A24" s="165" t="s">
        <v>188</v>
      </c>
      <c r="B24" s="176" t="s">
        <v>40</v>
      </c>
      <c r="C24" s="180" t="s">
        <v>41</v>
      </c>
    </row>
    <row r="25" spans="1:3" s="168" customFormat="1" ht="18.75">
      <c r="A25" s="165" t="s">
        <v>188</v>
      </c>
      <c r="B25" s="166" t="s">
        <v>42</v>
      </c>
      <c r="C25" s="167" t="s">
        <v>278</v>
      </c>
    </row>
    <row r="26" spans="1:3" s="168" customFormat="1" ht="18.75">
      <c r="A26" s="165" t="s">
        <v>188</v>
      </c>
      <c r="B26" s="166" t="s">
        <v>43</v>
      </c>
      <c r="C26" s="169" t="s">
        <v>44</v>
      </c>
    </row>
    <row r="27" spans="1:3" s="178" customFormat="1" ht="18" customHeight="1" hidden="1">
      <c r="A27" s="165" t="s">
        <v>188</v>
      </c>
      <c r="B27" s="176" t="s">
        <v>45</v>
      </c>
      <c r="C27" s="179" t="s">
        <v>46</v>
      </c>
    </row>
    <row r="28" spans="1:3" s="178" customFormat="1" ht="18" customHeight="1" hidden="1">
      <c r="A28" s="165" t="s">
        <v>188</v>
      </c>
      <c r="B28" s="176" t="s">
        <v>47</v>
      </c>
      <c r="C28" s="179" t="s">
        <v>48</v>
      </c>
    </row>
    <row r="29" spans="1:3" s="178" customFormat="1" ht="31.5" hidden="1">
      <c r="A29" s="165" t="s">
        <v>188</v>
      </c>
      <c r="B29" s="176" t="s">
        <v>49</v>
      </c>
      <c r="C29" s="180" t="s">
        <v>50</v>
      </c>
    </row>
    <row r="30" spans="1:3" s="178" customFormat="1" ht="31.5" hidden="1">
      <c r="A30" s="165" t="s">
        <v>188</v>
      </c>
      <c r="B30" s="176" t="s">
        <v>51</v>
      </c>
      <c r="C30" s="179" t="s">
        <v>52</v>
      </c>
    </row>
    <row r="31" spans="1:3" s="178" customFormat="1" ht="31.5" hidden="1">
      <c r="A31" s="165" t="s">
        <v>188</v>
      </c>
      <c r="B31" s="176" t="s">
        <v>53</v>
      </c>
      <c r="C31" s="180" t="s">
        <v>54</v>
      </c>
    </row>
    <row r="32" spans="1:3" s="168" customFormat="1" ht="18.75">
      <c r="A32" s="165" t="s">
        <v>188</v>
      </c>
      <c r="B32" s="166" t="s">
        <v>55</v>
      </c>
      <c r="C32" s="169" t="s">
        <v>324</v>
      </c>
    </row>
    <row r="33" spans="1:3" s="168" customFormat="1" ht="18.75">
      <c r="A33" s="165" t="s">
        <v>188</v>
      </c>
      <c r="B33" s="166" t="s">
        <v>56</v>
      </c>
      <c r="C33" s="169" t="s">
        <v>222</v>
      </c>
    </row>
    <row r="34" spans="1:3" s="168" customFormat="1" ht="16.5" customHeight="1">
      <c r="A34" s="165" t="s">
        <v>188</v>
      </c>
      <c r="B34" s="166" t="s">
        <v>327</v>
      </c>
      <c r="C34" s="170" t="s">
        <v>328</v>
      </c>
    </row>
    <row r="35" spans="1:3" s="178" customFormat="1" ht="18.75" hidden="1">
      <c r="A35" s="165" t="s">
        <v>188</v>
      </c>
      <c r="B35" s="176" t="s">
        <v>23</v>
      </c>
      <c r="C35" s="179" t="s">
        <v>24</v>
      </c>
    </row>
    <row r="36" spans="1:3" s="178" customFormat="1" ht="31.5" hidden="1">
      <c r="A36" s="165" t="s">
        <v>188</v>
      </c>
      <c r="B36" s="176" t="s">
        <v>242</v>
      </c>
      <c r="C36" s="180" t="s">
        <v>243</v>
      </c>
    </row>
    <row r="37" spans="1:3" s="168" customFormat="1" ht="18.75">
      <c r="A37" s="165" t="s">
        <v>188</v>
      </c>
      <c r="B37" s="166" t="s">
        <v>244</v>
      </c>
      <c r="C37" s="169" t="s">
        <v>245</v>
      </c>
    </row>
    <row r="38" spans="1:3" s="178" customFormat="1" ht="21" customHeight="1" hidden="1">
      <c r="A38" s="165" t="s">
        <v>188</v>
      </c>
      <c r="B38" s="176" t="s">
        <v>246</v>
      </c>
      <c r="C38" s="179" t="s">
        <v>247</v>
      </c>
    </row>
    <row r="39" spans="1:3" s="178" customFormat="1" ht="21" customHeight="1" hidden="1">
      <c r="A39" s="165" t="s">
        <v>188</v>
      </c>
      <c r="B39" s="176" t="s">
        <v>248</v>
      </c>
      <c r="C39" s="179" t="s">
        <v>249</v>
      </c>
    </row>
    <row r="40" spans="1:3" s="178" customFormat="1" ht="31.5" hidden="1">
      <c r="A40" s="165" t="s">
        <v>188</v>
      </c>
      <c r="B40" s="176" t="s">
        <v>250</v>
      </c>
      <c r="C40" s="180" t="s">
        <v>251</v>
      </c>
    </row>
    <row r="41" spans="1:3" s="178" customFormat="1" ht="18.75" hidden="1">
      <c r="A41" s="165" t="s">
        <v>188</v>
      </c>
      <c r="B41" s="176" t="s">
        <v>252</v>
      </c>
      <c r="C41" s="179" t="s">
        <v>253</v>
      </c>
    </row>
    <row r="42" spans="1:3" s="178" customFormat="1" ht="31.5" hidden="1">
      <c r="A42" s="165" t="s">
        <v>188</v>
      </c>
      <c r="B42" s="176" t="s">
        <v>254</v>
      </c>
      <c r="C42" s="180" t="s">
        <v>255</v>
      </c>
    </row>
    <row r="43" spans="1:3" s="168" customFormat="1" ht="18.75">
      <c r="A43" s="165" t="s">
        <v>188</v>
      </c>
      <c r="B43" s="166" t="s">
        <v>256</v>
      </c>
      <c r="C43" s="169" t="s">
        <v>332</v>
      </c>
    </row>
    <row r="44" spans="1:3" s="168" customFormat="1" ht="18.75">
      <c r="A44" s="165" t="s">
        <v>188</v>
      </c>
      <c r="B44" s="166" t="s">
        <v>333</v>
      </c>
      <c r="C44" s="169" t="s">
        <v>257</v>
      </c>
    </row>
    <row r="45" spans="1:3" s="168" customFormat="1" ht="18.75">
      <c r="A45" s="165" t="s">
        <v>188</v>
      </c>
      <c r="B45" s="166" t="s">
        <v>258</v>
      </c>
      <c r="C45" s="170" t="s">
        <v>259</v>
      </c>
    </row>
    <row r="46" spans="2:3" ht="15">
      <c r="B46" s="182"/>
      <c r="C46" s="182"/>
    </row>
    <row r="47" spans="2:3" ht="15">
      <c r="B47" s="182"/>
      <c r="C47" s="182"/>
    </row>
    <row r="48" spans="2:3" ht="15">
      <c r="B48" s="182"/>
      <c r="C48" s="182"/>
    </row>
    <row r="49" spans="2:3" ht="15">
      <c r="B49" s="182"/>
      <c r="C49" s="182"/>
    </row>
    <row r="50" spans="2:3" ht="15">
      <c r="B50" s="182"/>
      <c r="C50" s="182"/>
    </row>
    <row r="51" spans="2:3" ht="15">
      <c r="B51" s="182"/>
      <c r="C51" s="182"/>
    </row>
    <row r="52" spans="2:3" ht="15">
      <c r="B52" s="182"/>
      <c r="C52" s="182"/>
    </row>
    <row r="53" spans="2:3" ht="15">
      <c r="B53" s="182"/>
      <c r="C53" s="182"/>
    </row>
    <row r="54" spans="2:3" ht="15">
      <c r="B54" s="182"/>
      <c r="C54" s="182"/>
    </row>
    <row r="55" spans="2:3" ht="15">
      <c r="B55" s="182"/>
      <c r="C55" s="182"/>
    </row>
    <row r="56" spans="2:3" ht="15">
      <c r="B56" s="182"/>
      <c r="C56" s="182"/>
    </row>
    <row r="57" spans="2:3" ht="15">
      <c r="B57" s="182"/>
      <c r="C57" s="182"/>
    </row>
    <row r="58" spans="2:3" ht="15">
      <c r="B58" s="182"/>
      <c r="C58" s="182"/>
    </row>
    <row r="59" spans="2:3" ht="15">
      <c r="B59" s="182"/>
      <c r="C59" s="182"/>
    </row>
    <row r="60" spans="2:3" ht="15">
      <c r="B60" s="182"/>
      <c r="C60" s="182"/>
    </row>
    <row r="61" spans="2:3" ht="15">
      <c r="B61" s="182"/>
      <c r="C61" s="182"/>
    </row>
    <row r="62" spans="2:3" ht="15">
      <c r="B62" s="182"/>
      <c r="C62" s="182"/>
    </row>
    <row r="63" spans="2:3" ht="15">
      <c r="B63" s="182"/>
      <c r="C63" s="182"/>
    </row>
    <row r="64" spans="2:3" ht="15">
      <c r="B64" s="182"/>
      <c r="C64" s="182"/>
    </row>
    <row r="65" spans="2:3" ht="15">
      <c r="B65" s="182"/>
      <c r="C65" s="182"/>
    </row>
    <row r="66" spans="2:3" ht="15">
      <c r="B66" s="182"/>
      <c r="C66" s="182"/>
    </row>
    <row r="67" spans="2:3" ht="15">
      <c r="B67" s="182"/>
      <c r="C67" s="182"/>
    </row>
    <row r="68" spans="2:3" ht="15">
      <c r="B68" s="182"/>
      <c r="C68" s="182"/>
    </row>
    <row r="69" spans="2:3" ht="15">
      <c r="B69" s="182"/>
      <c r="C69" s="182"/>
    </row>
    <row r="70" spans="2:3" ht="15">
      <c r="B70" s="182"/>
      <c r="C70" s="182"/>
    </row>
    <row r="71" spans="2:3" ht="15">
      <c r="B71" s="182"/>
      <c r="C71" s="182"/>
    </row>
    <row r="72" spans="2:3" ht="15">
      <c r="B72" s="182"/>
      <c r="C72" s="182"/>
    </row>
    <row r="73" spans="2:3" ht="15">
      <c r="B73" s="182"/>
      <c r="C73" s="182"/>
    </row>
    <row r="74" spans="2:3" ht="15">
      <c r="B74" s="182"/>
      <c r="C74" s="182"/>
    </row>
    <row r="75" spans="2:3" ht="15">
      <c r="B75" s="182"/>
      <c r="C75" s="182"/>
    </row>
    <row r="76" spans="2:3" ht="15">
      <c r="B76" s="182"/>
      <c r="C76" s="182"/>
    </row>
    <row r="77" spans="2:3" ht="15">
      <c r="B77" s="182"/>
      <c r="C77" s="182"/>
    </row>
    <row r="78" spans="2:3" ht="15">
      <c r="B78" s="182"/>
      <c r="C78" s="182"/>
    </row>
    <row r="79" spans="2:3" ht="15">
      <c r="B79" s="182"/>
      <c r="C79" s="182"/>
    </row>
    <row r="80" spans="2:3" ht="15">
      <c r="B80" s="182"/>
      <c r="C80" s="182"/>
    </row>
    <row r="81" spans="2:3" ht="15">
      <c r="B81" s="182"/>
      <c r="C81" s="182"/>
    </row>
    <row r="82" spans="2:3" ht="15">
      <c r="B82" s="182"/>
      <c r="C82" s="182"/>
    </row>
    <row r="83" spans="2:3" ht="15">
      <c r="B83" s="182"/>
      <c r="C83" s="182"/>
    </row>
    <row r="84" spans="2:3" ht="15">
      <c r="B84" s="182"/>
      <c r="C84" s="182"/>
    </row>
    <row r="85" spans="2:3" ht="15">
      <c r="B85" s="182"/>
      <c r="C85" s="182"/>
    </row>
    <row r="86" spans="2:3" ht="15">
      <c r="B86" s="182"/>
      <c r="C86" s="182"/>
    </row>
    <row r="87" spans="2:3" ht="15">
      <c r="B87" s="182"/>
      <c r="C87" s="182"/>
    </row>
    <row r="88" spans="2:3" ht="15">
      <c r="B88" s="182"/>
      <c r="C88" s="182"/>
    </row>
    <row r="89" spans="2:3" ht="15">
      <c r="B89" s="182"/>
      <c r="C89" s="182"/>
    </row>
    <row r="90" spans="2:3" ht="15">
      <c r="B90" s="182"/>
      <c r="C90" s="182"/>
    </row>
    <row r="91" spans="2:3" ht="15">
      <c r="B91" s="182"/>
      <c r="C91" s="182"/>
    </row>
    <row r="92" spans="2:3" ht="15">
      <c r="B92" s="182"/>
      <c r="C92" s="182"/>
    </row>
    <row r="93" spans="2:3" ht="15">
      <c r="B93" s="182"/>
      <c r="C93" s="182"/>
    </row>
    <row r="94" spans="2:3" ht="15">
      <c r="B94" s="182"/>
      <c r="C94" s="182"/>
    </row>
    <row r="95" spans="2:3" ht="15">
      <c r="B95" s="182"/>
      <c r="C95" s="182"/>
    </row>
    <row r="96" spans="2:3" ht="15">
      <c r="B96" s="182"/>
      <c r="C96" s="182"/>
    </row>
    <row r="97" spans="2:3" ht="15">
      <c r="B97" s="182"/>
      <c r="C97" s="182"/>
    </row>
    <row r="98" spans="2:3" ht="15">
      <c r="B98" s="182"/>
      <c r="C98" s="182"/>
    </row>
    <row r="99" spans="2:3" ht="15">
      <c r="B99" s="182"/>
      <c r="C99" s="182"/>
    </row>
    <row r="100" spans="2:3" ht="15">
      <c r="B100" s="182"/>
      <c r="C100" s="182"/>
    </row>
    <row r="101" spans="2:3" ht="15">
      <c r="B101" s="182"/>
      <c r="C101" s="182"/>
    </row>
    <row r="102" spans="2:3" ht="15">
      <c r="B102" s="182"/>
      <c r="C102" s="182"/>
    </row>
    <row r="103" spans="2:3" ht="15">
      <c r="B103" s="182"/>
      <c r="C103" s="182"/>
    </row>
    <row r="104" spans="2:3" ht="15">
      <c r="B104" s="182"/>
      <c r="C104" s="182"/>
    </row>
    <row r="105" spans="2:3" ht="15">
      <c r="B105" s="182"/>
      <c r="C105" s="182"/>
    </row>
    <row r="106" spans="2:3" ht="15">
      <c r="B106" s="182"/>
      <c r="C106" s="182"/>
    </row>
    <row r="107" spans="2:3" ht="15">
      <c r="B107" s="182"/>
      <c r="C107" s="182"/>
    </row>
    <row r="108" spans="2:3" ht="15">
      <c r="B108" s="182"/>
      <c r="C108" s="182"/>
    </row>
    <row r="109" spans="2:3" ht="15">
      <c r="B109" s="182"/>
      <c r="C109" s="182"/>
    </row>
    <row r="110" spans="2:3" ht="15">
      <c r="B110" s="182"/>
      <c r="C110" s="182"/>
    </row>
    <row r="111" spans="2:3" ht="15">
      <c r="B111" s="182"/>
      <c r="C111" s="182"/>
    </row>
    <row r="112" spans="2:3" ht="15">
      <c r="B112" s="182"/>
      <c r="C112" s="182"/>
    </row>
    <row r="113" spans="2:3" ht="15">
      <c r="B113" s="182"/>
      <c r="C113" s="182"/>
    </row>
    <row r="114" spans="2:3" ht="15">
      <c r="B114" s="182"/>
      <c r="C114" s="182"/>
    </row>
    <row r="115" spans="2:3" ht="15">
      <c r="B115" s="182"/>
      <c r="C115" s="182"/>
    </row>
    <row r="116" spans="2:3" ht="15">
      <c r="B116" s="182"/>
      <c r="C116" s="182"/>
    </row>
    <row r="117" spans="2:3" ht="15">
      <c r="B117" s="182"/>
      <c r="C117" s="182"/>
    </row>
    <row r="118" spans="2:3" ht="15">
      <c r="B118" s="182"/>
      <c r="C118" s="182"/>
    </row>
    <row r="119" spans="2:3" ht="15">
      <c r="B119" s="182"/>
      <c r="C119" s="182"/>
    </row>
    <row r="120" spans="2:3" ht="15">
      <c r="B120" s="182"/>
      <c r="C120" s="182"/>
    </row>
    <row r="121" spans="2:3" ht="15">
      <c r="B121" s="182"/>
      <c r="C121" s="182"/>
    </row>
    <row r="122" spans="2:3" ht="15">
      <c r="B122" s="182"/>
      <c r="C122" s="182"/>
    </row>
    <row r="123" spans="2:3" ht="15">
      <c r="B123" s="182"/>
      <c r="C123" s="182"/>
    </row>
    <row r="124" spans="2:3" ht="15">
      <c r="B124" s="182"/>
      <c r="C124" s="182"/>
    </row>
    <row r="125" spans="2:3" ht="15">
      <c r="B125" s="182"/>
      <c r="C125" s="182"/>
    </row>
    <row r="126" spans="2:3" ht="15">
      <c r="B126" s="182"/>
      <c r="C126" s="182"/>
    </row>
    <row r="127" spans="2:3" ht="15">
      <c r="B127" s="182"/>
      <c r="C127" s="182"/>
    </row>
    <row r="128" spans="2:3" ht="15">
      <c r="B128" s="182"/>
      <c r="C128" s="182"/>
    </row>
    <row r="129" spans="2:3" ht="15">
      <c r="B129" s="182"/>
      <c r="C129" s="182"/>
    </row>
    <row r="130" spans="2:3" ht="15">
      <c r="B130" s="182"/>
      <c r="C130" s="182"/>
    </row>
    <row r="131" spans="2:3" ht="15">
      <c r="B131" s="182"/>
      <c r="C131" s="182"/>
    </row>
    <row r="132" spans="2:3" ht="15">
      <c r="B132" s="182"/>
      <c r="C132" s="182"/>
    </row>
    <row r="133" spans="2:3" ht="15">
      <c r="B133" s="182"/>
      <c r="C133" s="182"/>
    </row>
    <row r="134" spans="2:3" ht="15">
      <c r="B134" s="182"/>
      <c r="C134" s="182"/>
    </row>
    <row r="135" spans="2:3" ht="15">
      <c r="B135" s="182"/>
      <c r="C135" s="182"/>
    </row>
    <row r="136" spans="2:3" ht="15">
      <c r="B136" s="182"/>
      <c r="C136" s="182"/>
    </row>
    <row r="137" spans="2:3" ht="15">
      <c r="B137" s="182"/>
      <c r="C137" s="182"/>
    </row>
    <row r="138" spans="2:3" ht="15">
      <c r="B138" s="182"/>
      <c r="C138" s="182"/>
    </row>
    <row r="139" spans="2:3" ht="15">
      <c r="B139" s="182"/>
      <c r="C139" s="182"/>
    </row>
    <row r="140" spans="2:3" ht="15">
      <c r="B140" s="182"/>
      <c r="C140" s="182"/>
    </row>
    <row r="141" spans="2:3" ht="15">
      <c r="B141" s="182"/>
      <c r="C141" s="182"/>
    </row>
    <row r="142" spans="2:3" ht="15">
      <c r="B142" s="182"/>
      <c r="C142" s="182"/>
    </row>
    <row r="143" spans="2:3" ht="15">
      <c r="B143" s="182"/>
      <c r="C143" s="182"/>
    </row>
    <row r="144" spans="2:3" ht="15">
      <c r="B144" s="182"/>
      <c r="C144" s="182"/>
    </row>
    <row r="145" spans="2:3" ht="15">
      <c r="B145" s="182"/>
      <c r="C145" s="182"/>
    </row>
    <row r="146" spans="2:3" ht="15">
      <c r="B146" s="182"/>
      <c r="C146" s="182"/>
    </row>
    <row r="147" spans="2:3" ht="15">
      <c r="B147" s="182"/>
      <c r="C147" s="182"/>
    </row>
    <row r="148" spans="2:3" ht="15">
      <c r="B148" s="182"/>
      <c r="C148" s="182"/>
    </row>
    <row r="149" spans="2:3" ht="15">
      <c r="B149" s="182"/>
      <c r="C149" s="182"/>
    </row>
    <row r="150" spans="2:3" ht="15">
      <c r="B150" s="182"/>
      <c r="C150" s="182"/>
    </row>
    <row r="151" spans="2:3" ht="15">
      <c r="B151" s="182"/>
      <c r="C151" s="182"/>
    </row>
    <row r="152" spans="2:3" ht="15">
      <c r="B152" s="182"/>
      <c r="C152" s="182"/>
    </row>
    <row r="153" spans="2:3" ht="15">
      <c r="B153" s="182"/>
      <c r="C153" s="182"/>
    </row>
    <row r="154" spans="2:3" ht="15">
      <c r="B154" s="182"/>
      <c r="C154" s="182"/>
    </row>
    <row r="155" spans="2:3" ht="15">
      <c r="B155" s="182"/>
      <c r="C155" s="182"/>
    </row>
    <row r="156" spans="2:3" ht="15">
      <c r="B156" s="182"/>
      <c r="C156" s="182"/>
    </row>
    <row r="157" spans="2:3" ht="15">
      <c r="B157" s="182"/>
      <c r="C157" s="182"/>
    </row>
    <row r="158" spans="2:3" ht="15">
      <c r="B158" s="182"/>
      <c r="C158" s="182"/>
    </row>
    <row r="159" spans="2:3" ht="15">
      <c r="B159" s="182"/>
      <c r="C159" s="182"/>
    </row>
    <row r="160" spans="2:3" ht="15">
      <c r="B160" s="182"/>
      <c r="C160" s="182"/>
    </row>
    <row r="161" spans="2:3" ht="15">
      <c r="B161" s="182"/>
      <c r="C161" s="182"/>
    </row>
    <row r="162" spans="2:3" ht="15">
      <c r="B162" s="182"/>
      <c r="C162" s="182"/>
    </row>
    <row r="163" spans="2:3" ht="15">
      <c r="B163" s="182"/>
      <c r="C163" s="182"/>
    </row>
    <row r="164" spans="2:3" ht="15">
      <c r="B164" s="182"/>
      <c r="C164" s="182"/>
    </row>
    <row r="165" spans="2:3" ht="15">
      <c r="B165" s="182"/>
      <c r="C165" s="182"/>
    </row>
    <row r="166" spans="2:3" ht="15">
      <c r="B166" s="182"/>
      <c r="C166" s="182"/>
    </row>
    <row r="167" spans="2:3" ht="15">
      <c r="B167" s="182"/>
      <c r="C167" s="182"/>
    </row>
    <row r="168" spans="2:3" ht="15">
      <c r="B168" s="182"/>
      <c r="C168" s="182"/>
    </row>
    <row r="169" spans="2:3" ht="15">
      <c r="B169" s="182"/>
      <c r="C169" s="182"/>
    </row>
    <row r="170" spans="2:3" ht="15">
      <c r="B170" s="182"/>
      <c r="C170" s="182"/>
    </row>
    <row r="171" spans="2:3" ht="15">
      <c r="B171" s="182"/>
      <c r="C171" s="182"/>
    </row>
    <row r="172" spans="2:3" ht="15">
      <c r="B172" s="182"/>
      <c r="C172" s="182"/>
    </row>
    <row r="173" spans="2:3" ht="15">
      <c r="B173" s="182"/>
      <c r="C173" s="182"/>
    </row>
    <row r="174" spans="2:3" ht="15">
      <c r="B174" s="182"/>
      <c r="C174" s="182"/>
    </row>
    <row r="175" spans="2:3" ht="15">
      <c r="B175" s="182"/>
      <c r="C175" s="182"/>
    </row>
    <row r="176" spans="2:3" ht="15">
      <c r="B176" s="182"/>
      <c r="C176" s="182"/>
    </row>
    <row r="177" spans="2:3" ht="15">
      <c r="B177" s="182"/>
      <c r="C177" s="182"/>
    </row>
    <row r="178" spans="2:3" ht="15">
      <c r="B178" s="182"/>
      <c r="C178" s="182"/>
    </row>
    <row r="179" spans="2:3" ht="15">
      <c r="B179" s="182"/>
      <c r="C179" s="182"/>
    </row>
    <row r="180" spans="2:3" ht="15">
      <c r="B180" s="182"/>
      <c r="C180" s="182"/>
    </row>
    <row r="181" spans="2:3" ht="15">
      <c r="B181" s="182"/>
      <c r="C181" s="182"/>
    </row>
    <row r="182" spans="2:3" ht="15">
      <c r="B182" s="182"/>
      <c r="C182" s="182"/>
    </row>
    <row r="183" spans="2:3" ht="15">
      <c r="B183" s="182"/>
      <c r="C183" s="182"/>
    </row>
    <row r="184" spans="2:3" ht="15">
      <c r="B184" s="182"/>
      <c r="C184" s="182"/>
    </row>
    <row r="185" spans="2:3" ht="15">
      <c r="B185" s="182"/>
      <c r="C185" s="182"/>
    </row>
    <row r="186" spans="2:3" ht="15">
      <c r="B186" s="182"/>
      <c r="C186" s="182"/>
    </row>
    <row r="187" spans="2:3" ht="15">
      <c r="B187" s="182"/>
      <c r="C187" s="182"/>
    </row>
    <row r="188" spans="2:3" ht="15">
      <c r="B188" s="182"/>
      <c r="C188" s="182"/>
    </row>
    <row r="189" spans="2:3" ht="15">
      <c r="B189" s="182"/>
      <c r="C189" s="182"/>
    </row>
    <row r="190" spans="2:3" ht="15">
      <c r="B190" s="182"/>
      <c r="C190" s="182"/>
    </row>
    <row r="191" spans="2:3" ht="15">
      <c r="B191" s="182"/>
      <c r="C191" s="182"/>
    </row>
    <row r="192" spans="2:3" ht="15">
      <c r="B192" s="182"/>
      <c r="C192" s="182"/>
    </row>
    <row r="193" spans="2:3" ht="15">
      <c r="B193" s="182"/>
      <c r="C193" s="182"/>
    </row>
    <row r="194" spans="2:3" ht="15">
      <c r="B194" s="182"/>
      <c r="C194" s="182"/>
    </row>
    <row r="195" spans="2:3" ht="15">
      <c r="B195" s="182"/>
      <c r="C195" s="182"/>
    </row>
    <row r="196" spans="2:3" ht="15">
      <c r="B196" s="182"/>
      <c r="C196" s="182"/>
    </row>
    <row r="197" spans="2:3" ht="15">
      <c r="B197" s="182"/>
      <c r="C197" s="182"/>
    </row>
    <row r="198" spans="2:3" ht="15">
      <c r="B198" s="182"/>
      <c r="C198" s="182"/>
    </row>
    <row r="199" spans="2:3" ht="15">
      <c r="B199" s="182"/>
      <c r="C199" s="182"/>
    </row>
    <row r="200" spans="2:3" ht="15">
      <c r="B200" s="182"/>
      <c r="C200" s="182"/>
    </row>
    <row r="201" spans="2:3" ht="15">
      <c r="B201" s="182"/>
      <c r="C201" s="182"/>
    </row>
    <row r="202" spans="2:3" ht="15">
      <c r="B202" s="182"/>
      <c r="C202" s="182"/>
    </row>
    <row r="203" spans="2:3" ht="15">
      <c r="B203" s="182"/>
      <c r="C203" s="182"/>
    </row>
    <row r="204" spans="2:3" ht="15">
      <c r="B204" s="182"/>
      <c r="C204" s="182"/>
    </row>
    <row r="205" spans="2:3" ht="15">
      <c r="B205" s="182"/>
      <c r="C205" s="182"/>
    </row>
    <row r="206" spans="2:3" ht="15">
      <c r="B206" s="182"/>
      <c r="C206" s="182"/>
    </row>
    <row r="207" spans="2:3" ht="15">
      <c r="B207" s="182"/>
      <c r="C207" s="182"/>
    </row>
    <row r="208" spans="2:3" ht="15">
      <c r="B208" s="182"/>
      <c r="C208" s="182"/>
    </row>
    <row r="209" spans="2:3" ht="15">
      <c r="B209" s="182"/>
      <c r="C209" s="182"/>
    </row>
    <row r="210" spans="2:3" ht="15">
      <c r="B210" s="182"/>
      <c r="C210" s="182"/>
    </row>
    <row r="211" spans="2:3" ht="15">
      <c r="B211" s="182"/>
      <c r="C211" s="182"/>
    </row>
    <row r="212" spans="2:3" ht="15">
      <c r="B212" s="182"/>
      <c r="C212" s="182"/>
    </row>
    <row r="213" spans="2:3" ht="15">
      <c r="B213" s="182"/>
      <c r="C213" s="182"/>
    </row>
    <row r="214" spans="2:3" ht="15">
      <c r="B214" s="182"/>
      <c r="C214" s="182"/>
    </row>
    <row r="215" spans="2:3" ht="15">
      <c r="B215" s="182"/>
      <c r="C215" s="182"/>
    </row>
    <row r="216" spans="2:3" ht="15">
      <c r="B216" s="182"/>
      <c r="C216" s="182"/>
    </row>
    <row r="217" spans="2:3" ht="15">
      <c r="B217" s="182"/>
      <c r="C217" s="182"/>
    </row>
    <row r="218" spans="2:3" ht="15">
      <c r="B218" s="182"/>
      <c r="C218" s="182"/>
    </row>
    <row r="219" spans="2:3" ht="15">
      <c r="B219" s="182"/>
      <c r="C219" s="182"/>
    </row>
    <row r="220" spans="2:3" ht="15">
      <c r="B220" s="182"/>
      <c r="C220" s="182"/>
    </row>
    <row r="221" spans="2:3" ht="15">
      <c r="B221" s="182"/>
      <c r="C221" s="182"/>
    </row>
    <row r="222" spans="2:3" ht="15">
      <c r="B222" s="182"/>
      <c r="C222" s="182"/>
    </row>
    <row r="223" spans="2:3" ht="15">
      <c r="B223" s="182"/>
      <c r="C223" s="182"/>
    </row>
    <row r="224" spans="2:3" ht="15">
      <c r="B224" s="182"/>
      <c r="C224" s="182"/>
    </row>
    <row r="225" spans="2:3" ht="15">
      <c r="B225" s="182"/>
      <c r="C225" s="182"/>
    </row>
    <row r="226" spans="2:3" ht="15">
      <c r="B226" s="182"/>
      <c r="C226" s="182"/>
    </row>
    <row r="227" spans="2:3" ht="15">
      <c r="B227" s="182"/>
      <c r="C227" s="182"/>
    </row>
    <row r="228" spans="2:3" ht="15">
      <c r="B228" s="182"/>
      <c r="C228" s="182"/>
    </row>
    <row r="229" spans="2:3" ht="15">
      <c r="B229" s="182"/>
      <c r="C229" s="182"/>
    </row>
    <row r="230" spans="2:3" ht="15">
      <c r="B230" s="182"/>
      <c r="C230" s="182"/>
    </row>
    <row r="231" spans="2:3" ht="15">
      <c r="B231" s="182"/>
      <c r="C231" s="182"/>
    </row>
    <row r="232" spans="2:3" ht="15">
      <c r="B232" s="182"/>
      <c r="C232" s="182"/>
    </row>
    <row r="233" spans="2:3" ht="15">
      <c r="B233" s="182"/>
      <c r="C233" s="182"/>
    </row>
    <row r="234" spans="2:3" ht="15">
      <c r="B234" s="182"/>
      <c r="C234" s="182"/>
    </row>
    <row r="235" spans="2:3" ht="15">
      <c r="B235" s="182"/>
      <c r="C235" s="182"/>
    </row>
    <row r="236" spans="2:3" ht="15">
      <c r="B236" s="182"/>
      <c r="C236" s="182"/>
    </row>
    <row r="237" spans="2:3" ht="15">
      <c r="B237" s="182"/>
      <c r="C237" s="182"/>
    </row>
    <row r="238" spans="2:3" ht="15">
      <c r="B238" s="182"/>
      <c r="C238" s="182"/>
    </row>
    <row r="239" spans="2:3" ht="15">
      <c r="B239" s="182"/>
      <c r="C239" s="182"/>
    </row>
    <row r="240" spans="2:3" ht="15">
      <c r="B240" s="182"/>
      <c r="C240" s="182"/>
    </row>
    <row r="241" spans="2:3" ht="15">
      <c r="B241" s="182"/>
      <c r="C241" s="182"/>
    </row>
    <row r="242" spans="2:3" ht="15">
      <c r="B242" s="182"/>
      <c r="C242" s="182"/>
    </row>
    <row r="243" spans="2:3" ht="15">
      <c r="B243" s="182"/>
      <c r="C243" s="182"/>
    </row>
    <row r="244" spans="2:3" ht="15">
      <c r="B244" s="182"/>
      <c r="C244" s="182"/>
    </row>
    <row r="245" spans="2:3" ht="15">
      <c r="B245" s="182"/>
      <c r="C245" s="182"/>
    </row>
    <row r="246" spans="2:3" ht="15">
      <c r="B246" s="182"/>
      <c r="C246" s="182"/>
    </row>
    <row r="247" spans="2:3" ht="15">
      <c r="B247" s="182"/>
      <c r="C247" s="182"/>
    </row>
    <row r="248" spans="2:3" ht="15">
      <c r="B248" s="182"/>
      <c r="C248" s="182"/>
    </row>
    <row r="249" spans="2:3" ht="15">
      <c r="B249" s="182"/>
      <c r="C249" s="182"/>
    </row>
    <row r="250" spans="2:3" ht="15">
      <c r="B250" s="182"/>
      <c r="C250" s="182"/>
    </row>
    <row r="251" spans="2:3" ht="15">
      <c r="B251" s="182"/>
      <c r="C251" s="182"/>
    </row>
    <row r="252" spans="2:3" ht="15">
      <c r="B252" s="182"/>
      <c r="C252" s="182"/>
    </row>
    <row r="253" spans="2:3" ht="15">
      <c r="B253" s="182"/>
      <c r="C253" s="182"/>
    </row>
    <row r="254" spans="2:3" ht="15">
      <c r="B254" s="182"/>
      <c r="C254" s="182"/>
    </row>
    <row r="255" spans="2:3" ht="15">
      <c r="B255" s="182"/>
      <c r="C255" s="182"/>
    </row>
    <row r="256" spans="2:3" ht="15">
      <c r="B256" s="182"/>
      <c r="C256" s="182"/>
    </row>
    <row r="257" spans="2:3" ht="15">
      <c r="B257" s="182"/>
      <c r="C257" s="182"/>
    </row>
    <row r="258" spans="2:3" ht="15">
      <c r="B258" s="182"/>
      <c r="C258" s="182"/>
    </row>
    <row r="259" spans="2:3" ht="15">
      <c r="B259" s="182"/>
      <c r="C259" s="182"/>
    </row>
    <row r="260" spans="2:3" ht="15">
      <c r="B260" s="182"/>
      <c r="C260" s="182"/>
    </row>
    <row r="261" spans="2:3" ht="15">
      <c r="B261" s="182"/>
      <c r="C261" s="182"/>
    </row>
    <row r="262" spans="2:3" ht="15">
      <c r="B262" s="182"/>
      <c r="C262" s="182"/>
    </row>
    <row r="263" spans="2:3" ht="15">
      <c r="B263" s="182"/>
      <c r="C263" s="182"/>
    </row>
    <row r="264" spans="2:3" ht="15">
      <c r="B264" s="182"/>
      <c r="C264" s="182"/>
    </row>
    <row r="265" spans="2:3" ht="15">
      <c r="B265" s="182"/>
      <c r="C265" s="182"/>
    </row>
    <row r="266" spans="2:3" ht="15">
      <c r="B266" s="182"/>
      <c r="C266" s="182"/>
    </row>
    <row r="267" spans="2:3" ht="15">
      <c r="B267" s="182"/>
      <c r="C267" s="182"/>
    </row>
    <row r="268" spans="2:3" ht="15">
      <c r="B268" s="182"/>
      <c r="C268" s="182"/>
    </row>
    <row r="269" spans="2:3" ht="15">
      <c r="B269" s="182"/>
      <c r="C269" s="182"/>
    </row>
    <row r="270" spans="2:3" ht="15">
      <c r="B270" s="182"/>
      <c r="C270" s="182"/>
    </row>
    <row r="271" spans="2:3" ht="15">
      <c r="B271" s="182"/>
      <c r="C271" s="182"/>
    </row>
    <row r="272" spans="2:3" ht="15">
      <c r="B272" s="182"/>
      <c r="C272" s="182"/>
    </row>
    <row r="273" spans="2:3" ht="15">
      <c r="B273" s="182"/>
      <c r="C273" s="182"/>
    </row>
    <row r="274" spans="2:3" ht="15">
      <c r="B274" s="182"/>
      <c r="C274" s="182"/>
    </row>
    <row r="275" spans="2:3" ht="15">
      <c r="B275" s="182"/>
      <c r="C275" s="182"/>
    </row>
    <row r="276" spans="2:3" ht="15">
      <c r="B276" s="182"/>
      <c r="C276" s="182"/>
    </row>
    <row r="277" spans="2:3" ht="15">
      <c r="B277" s="182"/>
      <c r="C277" s="182"/>
    </row>
    <row r="278" spans="2:3" ht="15">
      <c r="B278" s="182"/>
      <c r="C278" s="182"/>
    </row>
    <row r="279" spans="2:3" ht="15">
      <c r="B279" s="182"/>
      <c r="C279" s="182"/>
    </row>
    <row r="280" spans="2:3" ht="15">
      <c r="B280" s="182"/>
      <c r="C280" s="182"/>
    </row>
    <row r="281" spans="2:3" ht="15">
      <c r="B281" s="182"/>
      <c r="C281" s="182"/>
    </row>
    <row r="282" spans="2:3" ht="15">
      <c r="B282" s="182"/>
      <c r="C282" s="182"/>
    </row>
    <row r="283" spans="2:3" ht="15">
      <c r="B283" s="182"/>
      <c r="C283" s="182"/>
    </row>
    <row r="284" spans="2:3" ht="15">
      <c r="B284" s="182"/>
      <c r="C284" s="182"/>
    </row>
    <row r="285" spans="2:3" ht="15">
      <c r="B285" s="182"/>
      <c r="C285" s="182"/>
    </row>
    <row r="286" spans="2:3" ht="15">
      <c r="B286" s="182"/>
      <c r="C286" s="182"/>
    </row>
    <row r="287" spans="2:3" ht="15">
      <c r="B287" s="182"/>
      <c r="C287" s="182"/>
    </row>
    <row r="288" spans="2:3" ht="15">
      <c r="B288" s="182"/>
      <c r="C288" s="182"/>
    </row>
    <row r="289" spans="2:3" ht="15">
      <c r="B289" s="182"/>
      <c r="C289" s="182"/>
    </row>
    <row r="290" spans="2:3" ht="15">
      <c r="B290" s="182"/>
      <c r="C290" s="182"/>
    </row>
    <row r="291" spans="2:3" ht="15">
      <c r="B291" s="182"/>
      <c r="C291" s="182"/>
    </row>
    <row r="292" spans="2:3" ht="15">
      <c r="B292" s="182"/>
      <c r="C292" s="182"/>
    </row>
    <row r="293" spans="2:3" ht="15">
      <c r="B293" s="182"/>
      <c r="C293" s="182"/>
    </row>
    <row r="294" spans="2:3" ht="15">
      <c r="B294" s="182"/>
      <c r="C294" s="182"/>
    </row>
    <row r="295" spans="2:3" ht="15">
      <c r="B295" s="182"/>
      <c r="C295" s="182"/>
    </row>
    <row r="296" spans="2:3" ht="15">
      <c r="B296" s="182"/>
      <c r="C296" s="182"/>
    </row>
    <row r="297" spans="2:3" ht="15">
      <c r="B297" s="182"/>
      <c r="C297" s="182"/>
    </row>
    <row r="298" spans="2:3" ht="15">
      <c r="B298" s="182"/>
      <c r="C298" s="182"/>
    </row>
    <row r="299" spans="2:3" ht="15">
      <c r="B299" s="182"/>
      <c r="C299" s="182"/>
    </row>
  </sheetData>
  <sheetProtection/>
  <mergeCells count="6">
    <mergeCell ref="B8:C8"/>
    <mergeCell ref="B3:C3"/>
    <mergeCell ref="B4:C4"/>
    <mergeCell ref="B5:C5"/>
    <mergeCell ref="B6:C6"/>
    <mergeCell ref="B7:C7"/>
  </mergeCells>
  <printOptions/>
  <pageMargins left="0.75" right="0.38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F88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25390625" style="11" customWidth="1"/>
    <col min="2" max="2" width="73.625" style="4" customWidth="1"/>
    <col min="3" max="3" width="20.875" style="130" customWidth="1"/>
    <col min="4" max="4" width="0.2421875" style="3" customWidth="1"/>
    <col min="5" max="6" width="20.875" style="130" customWidth="1"/>
    <col min="7" max="16384" width="9.125" style="3" customWidth="1"/>
  </cols>
  <sheetData>
    <row r="1" spans="1:6" ht="15">
      <c r="A1" s="41"/>
      <c r="B1" s="394" t="s">
        <v>764</v>
      </c>
      <c r="C1" s="396"/>
      <c r="D1" s="396"/>
      <c r="E1" s="396"/>
      <c r="F1" s="396"/>
    </row>
    <row r="2" spans="1:6" ht="15">
      <c r="A2" s="41"/>
      <c r="B2" s="394" t="s">
        <v>78</v>
      </c>
      <c r="C2" s="396"/>
      <c r="D2" s="396"/>
      <c r="E2" s="396"/>
      <c r="F2" s="396"/>
    </row>
    <row r="3" spans="1:6" ht="12.75" customHeight="1">
      <c r="A3" s="394" t="s">
        <v>77</v>
      </c>
      <c r="B3" s="395"/>
      <c r="C3" s="421"/>
      <c r="D3" s="421"/>
      <c r="E3" s="396"/>
      <c r="F3" s="396"/>
    </row>
    <row r="4" spans="1:6" ht="15">
      <c r="A4" s="394" t="s">
        <v>727</v>
      </c>
      <c r="B4" s="394"/>
      <c r="C4" s="421"/>
      <c r="D4" s="421"/>
      <c r="E4" s="396"/>
      <c r="F4" s="396"/>
    </row>
    <row r="5" spans="1:6" ht="15">
      <c r="A5" s="394" t="s">
        <v>794</v>
      </c>
      <c r="B5" s="394"/>
      <c r="C5" s="421"/>
      <c r="D5" s="421"/>
      <c r="E5" s="396"/>
      <c r="F5" s="396"/>
    </row>
    <row r="6" spans="1:6" ht="18.75" customHeight="1">
      <c r="A6" s="394" t="s">
        <v>799</v>
      </c>
      <c r="B6" s="394"/>
      <c r="C6" s="421"/>
      <c r="D6" s="421"/>
      <c r="E6" s="396"/>
      <c r="F6" s="396"/>
    </row>
    <row r="7" spans="1:6" s="8" customFormat="1" ht="76.5" customHeight="1">
      <c r="A7" s="391" t="s">
        <v>800</v>
      </c>
      <c r="B7" s="391"/>
      <c r="C7" s="391"/>
      <c r="D7" s="396"/>
      <c r="E7" s="396"/>
      <c r="F7" s="396"/>
    </row>
    <row r="8" spans="1:6" ht="25.5" customHeight="1">
      <c r="A8" s="183"/>
      <c r="B8" s="184"/>
      <c r="C8" s="185"/>
      <c r="E8" s="185"/>
      <c r="F8" s="185" t="s">
        <v>260</v>
      </c>
    </row>
    <row r="9" spans="1:6" s="182" customFormat="1" ht="75" customHeight="1">
      <c r="A9" s="140" t="s">
        <v>2</v>
      </c>
      <c r="B9" s="186" t="s">
        <v>59</v>
      </c>
      <c r="C9" s="134" t="s">
        <v>916</v>
      </c>
      <c r="E9" s="134" t="s">
        <v>917</v>
      </c>
      <c r="F9" s="134" t="s">
        <v>918</v>
      </c>
    </row>
    <row r="10" spans="1:6" s="8" customFormat="1" ht="15.75">
      <c r="A10" s="134" t="s">
        <v>60</v>
      </c>
      <c r="B10" s="187" t="s">
        <v>118</v>
      </c>
      <c r="C10" s="188"/>
      <c r="E10" s="188"/>
      <c r="F10" s="188"/>
    </row>
    <row r="11" spans="1:6" s="8" customFormat="1" ht="33" customHeight="1">
      <c r="A11" s="134" t="s">
        <v>61</v>
      </c>
      <c r="B11" s="189" t="s">
        <v>62</v>
      </c>
      <c r="C11" s="191"/>
      <c r="E11" s="191"/>
      <c r="F11" s="191"/>
    </row>
    <row r="12" spans="1:6" ht="40.5" customHeight="1">
      <c r="A12" s="148" t="s">
        <v>26</v>
      </c>
      <c r="B12" s="153" t="s">
        <v>121</v>
      </c>
      <c r="C12" s="190">
        <v>100</v>
      </c>
      <c r="E12" s="190">
        <v>100</v>
      </c>
      <c r="F12" s="190">
        <v>100</v>
      </c>
    </row>
    <row r="13" spans="1:6" s="130" customFormat="1" ht="14.25">
      <c r="A13" s="192"/>
      <c r="B13" s="6"/>
      <c r="C13" s="32"/>
      <c r="E13" s="32"/>
      <c r="F13" s="32"/>
    </row>
    <row r="14" spans="1:6" s="130" customFormat="1" ht="14.25">
      <c r="A14" s="193"/>
      <c r="B14" s="6"/>
      <c r="C14" s="32"/>
      <c r="E14" s="32"/>
      <c r="F14" s="32"/>
    </row>
    <row r="15" spans="1:6" ht="14.25">
      <c r="A15" s="194"/>
      <c r="B15" s="7"/>
      <c r="C15" s="32"/>
      <c r="E15" s="32"/>
      <c r="F15" s="32"/>
    </row>
    <row r="16" spans="1:6" ht="15.75">
      <c r="A16" s="195"/>
      <c r="B16" s="7"/>
      <c r="C16" s="32"/>
      <c r="E16" s="32"/>
      <c r="F16" s="32"/>
    </row>
    <row r="17" spans="1:6" ht="14.25">
      <c r="A17" s="7"/>
      <c r="B17" s="7"/>
      <c r="C17" s="32"/>
      <c r="E17" s="32"/>
      <c r="F17" s="32"/>
    </row>
    <row r="18" spans="1:6" ht="14.25">
      <c r="A18" s="194"/>
      <c r="B18" s="7"/>
      <c r="C18" s="32"/>
      <c r="E18" s="32"/>
      <c r="F18" s="32"/>
    </row>
    <row r="19" spans="1:6" ht="14.25">
      <c r="A19" s="194"/>
      <c r="B19" s="7"/>
      <c r="C19" s="32"/>
      <c r="E19" s="32"/>
      <c r="F19" s="32"/>
    </row>
    <row r="20" spans="1:6" ht="14.25">
      <c r="A20" s="194"/>
      <c r="B20" s="7"/>
      <c r="C20" s="32"/>
      <c r="E20" s="32"/>
      <c r="F20" s="32"/>
    </row>
    <row r="21" spans="1:6" ht="14.25">
      <c r="A21" s="194"/>
      <c r="B21" s="7"/>
      <c r="C21" s="32"/>
      <c r="E21" s="32"/>
      <c r="F21" s="32"/>
    </row>
    <row r="22" spans="1:6" ht="14.25">
      <c r="A22" s="194"/>
      <c r="B22" s="7"/>
      <c r="C22" s="32"/>
      <c r="E22" s="32"/>
      <c r="F22" s="32"/>
    </row>
    <row r="23" spans="1:6" ht="14.25">
      <c r="A23" s="194"/>
      <c r="B23" s="7"/>
      <c r="C23" s="32"/>
      <c r="E23" s="32"/>
      <c r="F23" s="32"/>
    </row>
    <row r="24" spans="1:6" ht="14.25">
      <c r="A24" s="194"/>
      <c r="B24" s="7"/>
      <c r="C24" s="32"/>
      <c r="E24" s="32"/>
      <c r="F24" s="32"/>
    </row>
    <row r="25" spans="1:6" ht="14.25">
      <c r="A25" s="194"/>
      <c r="B25" s="7"/>
      <c r="C25" s="6"/>
      <c r="E25" s="6"/>
      <c r="F25" s="6"/>
    </row>
    <row r="26" spans="1:6" ht="14.25">
      <c r="A26" s="194"/>
      <c r="B26" s="7"/>
      <c r="C26" s="6"/>
      <c r="E26" s="6"/>
      <c r="F26" s="6"/>
    </row>
    <row r="27" spans="1:6" ht="14.25">
      <c r="A27" s="194"/>
      <c r="B27" s="7"/>
      <c r="C27" s="6"/>
      <c r="E27" s="6"/>
      <c r="F27" s="6"/>
    </row>
    <row r="28" spans="1:6" ht="14.25">
      <c r="A28" s="194"/>
      <c r="B28" s="7"/>
      <c r="C28" s="6"/>
      <c r="E28" s="6"/>
      <c r="F28" s="6"/>
    </row>
    <row r="29" spans="1:6" ht="14.25">
      <c r="A29" s="194"/>
      <c r="B29" s="7"/>
      <c r="C29" s="6"/>
      <c r="E29" s="6"/>
      <c r="F29" s="6"/>
    </row>
    <row r="30" spans="1:6" ht="14.25">
      <c r="A30" s="194"/>
      <c r="B30" s="7"/>
      <c r="C30" s="6"/>
      <c r="E30" s="6"/>
      <c r="F30" s="6"/>
    </row>
    <row r="31" spans="1:6" ht="14.25">
      <c r="A31" s="194"/>
      <c r="B31" s="7"/>
      <c r="C31" s="6"/>
      <c r="E31" s="6"/>
      <c r="F31" s="6"/>
    </row>
    <row r="32" spans="1:6" ht="14.25">
      <c r="A32" s="194"/>
      <c r="B32" s="7"/>
      <c r="C32" s="6"/>
      <c r="E32" s="6"/>
      <c r="F32" s="6"/>
    </row>
    <row r="33" spans="1:6" ht="14.25">
      <c r="A33" s="194"/>
      <c r="B33" s="7"/>
      <c r="C33" s="6"/>
      <c r="E33" s="6"/>
      <c r="F33" s="6"/>
    </row>
    <row r="34" spans="1:6" ht="14.25">
      <c r="A34" s="194"/>
      <c r="B34" s="7"/>
      <c r="C34" s="6"/>
      <c r="E34" s="6"/>
      <c r="F34" s="6"/>
    </row>
    <row r="35" spans="1:6" ht="14.25">
      <c r="A35" s="194"/>
      <c r="B35" s="7"/>
      <c r="C35" s="6"/>
      <c r="E35" s="6"/>
      <c r="F35" s="6"/>
    </row>
    <row r="36" spans="1:6" ht="14.25">
      <c r="A36" s="194"/>
      <c r="B36" s="7"/>
      <c r="C36" s="6"/>
      <c r="E36" s="6"/>
      <c r="F36" s="6"/>
    </row>
    <row r="37" spans="1:6" ht="14.25">
      <c r="A37" s="194"/>
      <c r="B37" s="7"/>
      <c r="C37" s="6"/>
      <c r="E37" s="6"/>
      <c r="F37" s="6"/>
    </row>
    <row r="38" spans="1:6" ht="14.25">
      <c r="A38" s="194"/>
      <c r="B38" s="7"/>
      <c r="C38" s="6"/>
      <c r="E38" s="6"/>
      <c r="F38" s="6"/>
    </row>
    <row r="39" spans="1:6" ht="14.25">
      <c r="A39" s="194"/>
      <c r="B39" s="7"/>
      <c r="C39" s="6"/>
      <c r="E39" s="6"/>
      <c r="F39" s="6"/>
    </row>
    <row r="40" spans="1:6" ht="14.25">
      <c r="A40" s="194"/>
      <c r="B40" s="7"/>
      <c r="C40" s="6"/>
      <c r="E40" s="6"/>
      <c r="F40" s="6"/>
    </row>
    <row r="41" spans="1:6" ht="14.25">
      <c r="A41" s="194"/>
      <c r="B41" s="7"/>
      <c r="C41" s="6"/>
      <c r="E41" s="6"/>
      <c r="F41" s="6"/>
    </row>
    <row r="42" spans="1:6" ht="14.25">
      <c r="A42" s="194"/>
      <c r="B42" s="7"/>
      <c r="C42" s="6"/>
      <c r="E42" s="6"/>
      <c r="F42" s="6"/>
    </row>
    <row r="43" spans="1:6" ht="14.25">
      <c r="A43" s="194"/>
      <c r="B43" s="7"/>
      <c r="C43" s="6"/>
      <c r="E43" s="6"/>
      <c r="F43" s="6"/>
    </row>
    <row r="44" spans="1:6" ht="14.25">
      <c r="A44" s="194"/>
      <c r="B44" s="7"/>
      <c r="C44" s="6"/>
      <c r="E44" s="6"/>
      <c r="F44" s="6"/>
    </row>
    <row r="45" spans="1:6" ht="14.25">
      <c r="A45" s="194"/>
      <c r="B45" s="7"/>
      <c r="C45" s="6"/>
      <c r="E45" s="6"/>
      <c r="F45" s="6"/>
    </row>
    <row r="46" spans="1:6" ht="14.25">
      <c r="A46" s="194"/>
      <c r="B46" s="7"/>
      <c r="C46" s="6"/>
      <c r="E46" s="6"/>
      <c r="F46" s="6"/>
    </row>
    <row r="47" spans="1:6" ht="14.25">
      <c r="A47" s="194"/>
      <c r="B47" s="7"/>
      <c r="C47" s="6"/>
      <c r="E47" s="6"/>
      <c r="F47" s="6"/>
    </row>
    <row r="48" spans="1:6" ht="14.25">
      <c r="A48" s="194"/>
      <c r="B48" s="7"/>
      <c r="C48" s="6"/>
      <c r="E48" s="6"/>
      <c r="F48" s="6"/>
    </row>
    <row r="49" spans="1:6" ht="14.25">
      <c r="A49" s="194"/>
      <c r="B49" s="7"/>
      <c r="C49" s="6"/>
      <c r="E49" s="6"/>
      <c r="F49" s="6"/>
    </row>
    <row r="50" spans="1:6" ht="14.25">
      <c r="A50" s="194"/>
      <c r="B50" s="7"/>
      <c r="C50" s="6"/>
      <c r="E50" s="6"/>
      <c r="F50" s="6"/>
    </row>
    <row r="51" spans="1:6" ht="14.25">
      <c r="A51" s="194"/>
      <c r="B51" s="7"/>
      <c r="C51" s="6"/>
      <c r="E51" s="6"/>
      <c r="F51" s="6"/>
    </row>
    <row r="52" spans="1:6" ht="14.25">
      <c r="A52" s="194"/>
      <c r="B52" s="7"/>
      <c r="C52" s="6"/>
      <c r="E52" s="6"/>
      <c r="F52" s="6"/>
    </row>
    <row r="53" spans="1:6" ht="14.25">
      <c r="A53" s="194"/>
      <c r="B53" s="7"/>
      <c r="C53" s="6"/>
      <c r="E53" s="6"/>
      <c r="F53" s="6"/>
    </row>
    <row r="54" spans="1:6" ht="14.25">
      <c r="A54" s="194"/>
      <c r="B54" s="7"/>
      <c r="C54" s="6"/>
      <c r="E54" s="6"/>
      <c r="F54" s="6"/>
    </row>
    <row r="55" spans="1:6" ht="14.25">
      <c r="A55" s="194"/>
      <c r="B55" s="7"/>
      <c r="C55" s="6"/>
      <c r="E55" s="6"/>
      <c r="F55" s="6"/>
    </row>
    <row r="56" spans="1:6" ht="14.25">
      <c r="A56" s="194"/>
      <c r="B56" s="7"/>
      <c r="C56" s="6"/>
      <c r="E56" s="6"/>
      <c r="F56" s="6"/>
    </row>
    <row r="57" spans="1:6" ht="14.25">
      <c r="A57" s="194"/>
      <c r="B57" s="7"/>
      <c r="C57" s="6"/>
      <c r="E57" s="6"/>
      <c r="F57" s="6"/>
    </row>
    <row r="58" spans="1:6" ht="14.25">
      <c r="A58" s="194"/>
      <c r="B58" s="7"/>
      <c r="C58" s="6"/>
      <c r="E58" s="6"/>
      <c r="F58" s="6"/>
    </row>
    <row r="59" spans="1:6" ht="14.25">
      <c r="A59" s="194"/>
      <c r="B59" s="7"/>
      <c r="C59" s="6"/>
      <c r="E59" s="6"/>
      <c r="F59" s="6"/>
    </row>
    <row r="60" spans="1:6" ht="14.25">
      <c r="A60" s="194"/>
      <c r="B60" s="7"/>
      <c r="C60" s="6"/>
      <c r="E60" s="6"/>
      <c r="F60" s="6"/>
    </row>
    <row r="61" spans="1:6" ht="14.25">
      <c r="A61" s="194"/>
      <c r="B61" s="7"/>
      <c r="C61" s="6"/>
      <c r="E61" s="6"/>
      <c r="F61" s="6"/>
    </row>
    <row r="62" spans="1:6" ht="14.25">
      <c r="A62" s="194"/>
      <c r="B62" s="7"/>
      <c r="C62" s="6"/>
      <c r="E62" s="6"/>
      <c r="F62" s="6"/>
    </row>
    <row r="63" spans="1:6" ht="14.25">
      <c r="A63" s="194"/>
      <c r="B63" s="7"/>
      <c r="C63" s="6"/>
      <c r="E63" s="6"/>
      <c r="F63" s="6"/>
    </row>
    <row r="64" spans="1:6" ht="14.25">
      <c r="A64" s="194"/>
      <c r="B64" s="7"/>
      <c r="C64" s="6"/>
      <c r="E64" s="6"/>
      <c r="F64" s="6"/>
    </row>
    <row r="65" spans="1:6" ht="14.25">
      <c r="A65" s="194"/>
      <c r="B65" s="7"/>
      <c r="C65" s="6"/>
      <c r="E65" s="6"/>
      <c r="F65" s="6"/>
    </row>
    <row r="66" spans="1:6" ht="14.25">
      <c r="A66" s="194"/>
      <c r="B66" s="7"/>
      <c r="C66" s="6"/>
      <c r="E66" s="6"/>
      <c r="F66" s="6"/>
    </row>
    <row r="67" spans="1:6" ht="14.25">
      <c r="A67" s="194"/>
      <c r="B67" s="7"/>
      <c r="C67" s="6"/>
      <c r="E67" s="6"/>
      <c r="F67" s="6"/>
    </row>
    <row r="68" spans="1:6" ht="14.25">
      <c r="A68" s="194"/>
      <c r="B68" s="7"/>
      <c r="C68" s="6"/>
      <c r="E68" s="6"/>
      <c r="F68" s="6"/>
    </row>
    <row r="69" spans="1:6" ht="14.25">
      <c r="A69" s="194"/>
      <c r="B69" s="7"/>
      <c r="C69" s="6"/>
      <c r="E69" s="6"/>
      <c r="F69" s="6"/>
    </row>
    <row r="70" spans="1:6" ht="14.25">
      <c r="A70" s="194"/>
      <c r="B70" s="7"/>
      <c r="C70" s="6"/>
      <c r="E70" s="6"/>
      <c r="F70" s="6"/>
    </row>
    <row r="71" spans="1:6" ht="14.25">
      <c r="A71" s="194"/>
      <c r="B71" s="7"/>
      <c r="C71" s="6"/>
      <c r="E71" s="6"/>
      <c r="F71" s="6"/>
    </row>
    <row r="72" spans="1:6" ht="14.25">
      <c r="A72" s="194"/>
      <c r="B72" s="7"/>
      <c r="C72" s="6"/>
      <c r="E72" s="6"/>
      <c r="F72" s="6"/>
    </row>
    <row r="73" spans="1:6" ht="14.25">
      <c r="A73" s="194"/>
      <c r="B73" s="7"/>
      <c r="C73" s="6"/>
      <c r="E73" s="6"/>
      <c r="F73" s="6"/>
    </row>
    <row r="74" spans="1:6" ht="14.25">
      <c r="A74" s="194"/>
      <c r="B74" s="7"/>
      <c r="C74" s="6"/>
      <c r="E74" s="6"/>
      <c r="F74" s="6"/>
    </row>
    <row r="75" spans="1:6" ht="14.25">
      <c r="A75" s="194"/>
      <c r="B75" s="7"/>
      <c r="C75" s="6"/>
      <c r="E75" s="6"/>
      <c r="F75" s="6"/>
    </row>
    <row r="76" spans="1:6" ht="14.25">
      <c r="A76" s="194"/>
      <c r="B76" s="7"/>
      <c r="C76" s="6"/>
      <c r="E76" s="6"/>
      <c r="F76" s="6"/>
    </row>
    <row r="77" spans="1:6" ht="14.25">
      <c r="A77" s="194"/>
      <c r="B77" s="7"/>
      <c r="C77" s="6"/>
      <c r="E77" s="6"/>
      <c r="F77" s="6"/>
    </row>
    <row r="78" spans="1:6" ht="14.25">
      <c r="A78" s="194"/>
      <c r="B78" s="7"/>
      <c r="C78" s="6"/>
      <c r="E78" s="6"/>
      <c r="F78" s="6"/>
    </row>
    <row r="79" spans="1:6" ht="14.25">
      <c r="A79" s="194"/>
      <c r="B79" s="7"/>
      <c r="C79" s="6"/>
      <c r="E79" s="6"/>
      <c r="F79" s="6"/>
    </row>
    <row r="80" spans="1:6" ht="14.25">
      <c r="A80" s="194"/>
      <c r="B80" s="7"/>
      <c r="C80" s="6"/>
      <c r="E80" s="6"/>
      <c r="F80" s="6"/>
    </row>
    <row r="81" spans="1:6" ht="14.25">
      <c r="A81" s="194"/>
      <c r="B81" s="7"/>
      <c r="C81" s="6"/>
      <c r="E81" s="6"/>
      <c r="F81" s="6"/>
    </row>
    <row r="82" spans="1:6" ht="14.25">
      <c r="A82" s="194"/>
      <c r="B82" s="7"/>
      <c r="C82" s="6"/>
      <c r="E82" s="6"/>
      <c r="F82" s="6"/>
    </row>
    <row r="83" spans="1:6" ht="14.25">
      <c r="A83" s="194"/>
      <c r="B83" s="7"/>
      <c r="C83" s="6"/>
      <c r="E83" s="6"/>
      <c r="F83" s="6"/>
    </row>
    <row r="84" spans="1:6" ht="14.25">
      <c r="A84" s="194"/>
      <c r="B84" s="7"/>
      <c r="C84" s="6"/>
      <c r="E84" s="6"/>
      <c r="F84" s="6"/>
    </row>
    <row r="85" spans="1:6" ht="14.25">
      <c r="A85" s="194"/>
      <c r="B85" s="7"/>
      <c r="C85" s="6"/>
      <c r="E85" s="6"/>
      <c r="F85" s="6"/>
    </row>
    <row r="86" spans="1:6" ht="14.25">
      <c r="A86" s="194"/>
      <c r="B86" s="7"/>
      <c r="C86" s="6"/>
      <c r="E86" s="6"/>
      <c r="F86" s="6"/>
    </row>
    <row r="87" spans="1:6" ht="14.25">
      <c r="A87" s="194"/>
      <c r="B87" s="7"/>
      <c r="C87" s="6"/>
      <c r="E87" s="6"/>
      <c r="F87" s="6"/>
    </row>
    <row r="88" spans="1:6" ht="14.25">
      <c r="A88" s="194"/>
      <c r="B88" s="7"/>
      <c r="C88" s="6"/>
      <c r="E88" s="6"/>
      <c r="F88" s="6"/>
    </row>
    <row r="89" spans="1:6" ht="14.25">
      <c r="A89" s="194"/>
      <c r="B89" s="7"/>
      <c r="C89" s="6"/>
      <c r="E89" s="6"/>
      <c r="F89" s="6"/>
    </row>
    <row r="90" spans="1:6" ht="14.25">
      <c r="A90" s="194"/>
      <c r="B90" s="7"/>
      <c r="C90" s="6"/>
      <c r="E90" s="6"/>
      <c r="F90" s="6"/>
    </row>
    <row r="91" spans="1:6" ht="14.25">
      <c r="A91" s="194"/>
      <c r="B91" s="7"/>
      <c r="C91" s="6"/>
      <c r="E91" s="6"/>
      <c r="F91" s="6"/>
    </row>
    <row r="92" spans="1:6" ht="14.25">
      <c r="A92" s="194"/>
      <c r="B92" s="7"/>
      <c r="C92" s="6"/>
      <c r="E92" s="6"/>
      <c r="F92" s="6"/>
    </row>
    <row r="93" spans="1:6" ht="14.25">
      <c r="A93" s="194"/>
      <c r="B93" s="7"/>
      <c r="C93" s="6"/>
      <c r="E93" s="6"/>
      <c r="F93" s="6"/>
    </row>
    <row r="94" spans="1:6" ht="14.25">
      <c r="A94" s="194"/>
      <c r="B94" s="7"/>
      <c r="C94" s="6"/>
      <c r="E94" s="6"/>
      <c r="F94" s="6"/>
    </row>
    <row r="95" spans="1:6" ht="14.25">
      <c r="A95" s="194"/>
      <c r="B95" s="7"/>
      <c r="C95" s="6"/>
      <c r="E95" s="6"/>
      <c r="F95" s="6"/>
    </row>
    <row r="96" spans="1:6" ht="14.25">
      <c r="A96" s="194"/>
      <c r="B96" s="7"/>
      <c r="C96" s="6"/>
      <c r="E96" s="6"/>
      <c r="F96" s="6"/>
    </row>
    <row r="97" spans="1:6" ht="14.25">
      <c r="A97" s="194"/>
      <c r="B97" s="7"/>
      <c r="C97" s="6"/>
      <c r="E97" s="6"/>
      <c r="F97" s="6"/>
    </row>
    <row r="98" spans="1:6" ht="14.25">
      <c r="A98" s="194"/>
      <c r="B98" s="7"/>
      <c r="C98" s="6"/>
      <c r="E98" s="6"/>
      <c r="F98" s="6"/>
    </row>
    <row r="99" spans="1:6" ht="14.25">
      <c r="A99" s="194"/>
      <c r="B99" s="7"/>
      <c r="C99" s="6"/>
      <c r="E99" s="6"/>
      <c r="F99" s="6"/>
    </row>
    <row r="100" spans="1:6" ht="14.25">
      <c r="A100" s="194"/>
      <c r="B100" s="7"/>
      <c r="C100" s="6"/>
      <c r="E100" s="6"/>
      <c r="F100" s="6"/>
    </row>
    <row r="101" spans="1:6" ht="14.25">
      <c r="A101" s="194"/>
      <c r="B101" s="7"/>
      <c r="C101" s="6"/>
      <c r="E101" s="6"/>
      <c r="F101" s="6"/>
    </row>
    <row r="102" spans="1:6" ht="14.25">
      <c r="A102" s="194"/>
      <c r="B102" s="7"/>
      <c r="C102" s="6"/>
      <c r="E102" s="6"/>
      <c r="F102" s="6"/>
    </row>
    <row r="103" spans="1:6" ht="14.25">
      <c r="A103" s="194"/>
      <c r="B103" s="7"/>
      <c r="C103" s="6"/>
      <c r="E103" s="6"/>
      <c r="F103" s="6"/>
    </row>
    <row r="104" spans="1:6" ht="14.25">
      <c r="A104" s="194"/>
      <c r="C104" s="6"/>
      <c r="E104" s="6"/>
      <c r="F104" s="6"/>
    </row>
    <row r="105" spans="1:6" ht="14.25">
      <c r="A105" s="194"/>
      <c r="C105" s="6"/>
      <c r="E105" s="6"/>
      <c r="F105" s="6"/>
    </row>
    <row r="106" spans="1:6" ht="14.25">
      <c r="A106" s="194"/>
      <c r="C106" s="6"/>
      <c r="E106" s="6"/>
      <c r="F106" s="6"/>
    </row>
    <row r="107" spans="1:6" ht="14.25">
      <c r="A107" s="194"/>
      <c r="C107" s="6"/>
      <c r="E107" s="6"/>
      <c r="F107" s="6"/>
    </row>
    <row r="108" spans="1:6" ht="14.25">
      <c r="A108" s="194"/>
      <c r="C108" s="6"/>
      <c r="E108" s="6"/>
      <c r="F108" s="6"/>
    </row>
    <row r="109" spans="1:6" ht="14.25">
      <c r="A109" s="194"/>
      <c r="C109" s="6"/>
      <c r="E109" s="6"/>
      <c r="F109" s="6"/>
    </row>
    <row r="110" spans="1:6" ht="14.25">
      <c r="A110" s="194"/>
      <c r="C110" s="6"/>
      <c r="E110" s="6"/>
      <c r="F110" s="6"/>
    </row>
    <row r="111" spans="1:6" ht="14.25">
      <c r="A111" s="194"/>
      <c r="C111" s="6"/>
      <c r="E111" s="6"/>
      <c r="F111" s="6"/>
    </row>
    <row r="112" spans="1:6" ht="14.25">
      <c r="A112" s="194"/>
      <c r="C112" s="6"/>
      <c r="E112" s="6"/>
      <c r="F112" s="6"/>
    </row>
    <row r="113" spans="1:6" ht="14.25">
      <c r="A113" s="194"/>
      <c r="C113" s="6"/>
      <c r="E113" s="6"/>
      <c r="F113" s="6"/>
    </row>
    <row r="114" spans="1:6" ht="14.25">
      <c r="A114" s="194"/>
      <c r="C114" s="6"/>
      <c r="E114" s="6"/>
      <c r="F114" s="6"/>
    </row>
    <row r="115" spans="1:6" ht="14.25">
      <c r="A115" s="194"/>
      <c r="C115" s="6"/>
      <c r="E115" s="6"/>
      <c r="F115" s="6"/>
    </row>
    <row r="116" spans="1:6" ht="14.25">
      <c r="A116" s="194"/>
      <c r="C116" s="6"/>
      <c r="E116" s="6"/>
      <c r="F116" s="6"/>
    </row>
    <row r="117" spans="1:6" ht="14.25">
      <c r="A117" s="194"/>
      <c r="C117" s="6"/>
      <c r="E117" s="6"/>
      <c r="F117" s="6"/>
    </row>
    <row r="118" spans="1:6" ht="14.25">
      <c r="A118" s="194"/>
      <c r="C118" s="6"/>
      <c r="E118" s="6"/>
      <c r="F118" s="6"/>
    </row>
    <row r="119" spans="1:6" ht="14.25">
      <c r="A119" s="194"/>
      <c r="C119" s="6"/>
      <c r="E119" s="6"/>
      <c r="F119" s="6"/>
    </row>
    <row r="120" spans="1:6" ht="14.25">
      <c r="A120" s="194"/>
      <c r="C120" s="6"/>
      <c r="E120" s="6"/>
      <c r="F120" s="6"/>
    </row>
    <row r="121" spans="1:6" ht="14.25">
      <c r="A121" s="194"/>
      <c r="C121" s="6"/>
      <c r="E121" s="6"/>
      <c r="F121" s="6"/>
    </row>
    <row r="122" spans="1:6" ht="14.25">
      <c r="A122" s="194"/>
      <c r="C122" s="6"/>
      <c r="E122" s="6"/>
      <c r="F122" s="6"/>
    </row>
    <row r="123" spans="1:6" ht="14.25">
      <c r="A123" s="194"/>
      <c r="C123" s="6"/>
      <c r="E123" s="6"/>
      <c r="F123" s="6"/>
    </row>
    <row r="124" spans="1:6" ht="14.25">
      <c r="A124" s="194"/>
      <c r="C124" s="6"/>
      <c r="E124" s="6"/>
      <c r="F124" s="6"/>
    </row>
    <row r="125" spans="1:6" ht="14.25">
      <c r="A125" s="194"/>
      <c r="C125" s="6"/>
      <c r="E125" s="6"/>
      <c r="F125" s="6"/>
    </row>
    <row r="126" spans="1:6" ht="14.25">
      <c r="A126" s="194"/>
      <c r="C126" s="6"/>
      <c r="E126" s="6"/>
      <c r="F126" s="6"/>
    </row>
    <row r="127" spans="1:6" ht="14.25">
      <c r="A127" s="194"/>
      <c r="C127" s="6"/>
      <c r="E127" s="6"/>
      <c r="F127" s="6"/>
    </row>
    <row r="128" spans="1:6" ht="14.25">
      <c r="A128" s="194"/>
      <c r="C128" s="6"/>
      <c r="E128" s="6"/>
      <c r="F128" s="6"/>
    </row>
    <row r="129" spans="1:6" ht="14.25">
      <c r="A129" s="194"/>
      <c r="C129" s="6"/>
      <c r="E129" s="6"/>
      <c r="F129" s="6"/>
    </row>
    <row r="130" spans="1:6" ht="14.25">
      <c r="A130" s="194"/>
      <c r="C130" s="6"/>
      <c r="E130" s="6"/>
      <c r="F130" s="6"/>
    </row>
    <row r="131" spans="1:6" ht="14.25">
      <c r="A131" s="194"/>
      <c r="C131" s="6"/>
      <c r="E131" s="6"/>
      <c r="F131" s="6"/>
    </row>
    <row r="132" spans="1:6" ht="14.25">
      <c r="A132" s="194"/>
      <c r="C132" s="6"/>
      <c r="E132" s="6"/>
      <c r="F132" s="6"/>
    </row>
    <row r="133" spans="1:6" ht="14.25">
      <c r="A133" s="194"/>
      <c r="C133" s="6"/>
      <c r="E133" s="6"/>
      <c r="F133" s="6"/>
    </row>
    <row r="134" spans="1:6" ht="14.25">
      <c r="A134" s="194"/>
      <c r="C134" s="6"/>
      <c r="E134" s="6"/>
      <c r="F134" s="6"/>
    </row>
    <row r="135" spans="1:6" ht="14.25">
      <c r="A135" s="194"/>
      <c r="C135" s="6"/>
      <c r="E135" s="6"/>
      <c r="F135" s="6"/>
    </row>
    <row r="136" spans="1:6" ht="14.25">
      <c r="A136" s="194"/>
      <c r="C136" s="6"/>
      <c r="E136" s="6"/>
      <c r="F136" s="6"/>
    </row>
    <row r="137" spans="1:6" ht="14.25">
      <c r="A137" s="194"/>
      <c r="C137" s="6"/>
      <c r="E137" s="6"/>
      <c r="F137" s="6"/>
    </row>
    <row r="138" spans="1:6" ht="14.25">
      <c r="A138" s="194"/>
      <c r="C138" s="6"/>
      <c r="E138" s="6"/>
      <c r="F138" s="6"/>
    </row>
    <row r="139" spans="1:6" ht="14.25">
      <c r="A139" s="194"/>
      <c r="C139" s="6"/>
      <c r="E139" s="6"/>
      <c r="F139" s="6"/>
    </row>
    <row r="140" spans="1:6" ht="14.25">
      <c r="A140" s="194"/>
      <c r="C140" s="6"/>
      <c r="E140" s="6"/>
      <c r="F140" s="6"/>
    </row>
    <row r="141" spans="1:6" ht="14.25">
      <c r="A141" s="194"/>
      <c r="C141" s="6"/>
      <c r="E141" s="6"/>
      <c r="F141" s="6"/>
    </row>
    <row r="142" spans="1:6" ht="14.25">
      <c r="A142" s="194"/>
      <c r="C142" s="6"/>
      <c r="E142" s="6"/>
      <c r="F142" s="6"/>
    </row>
    <row r="143" spans="1:6" ht="14.25">
      <c r="A143" s="194"/>
      <c r="C143" s="6"/>
      <c r="E143" s="6"/>
      <c r="F143" s="6"/>
    </row>
    <row r="144" spans="1:6" ht="14.25">
      <c r="A144" s="194"/>
      <c r="C144" s="6"/>
      <c r="E144" s="6"/>
      <c r="F144" s="6"/>
    </row>
    <row r="145" spans="1:6" ht="14.25">
      <c r="A145" s="194"/>
      <c r="C145" s="6"/>
      <c r="E145" s="6"/>
      <c r="F145" s="6"/>
    </row>
    <row r="146" spans="1:6" ht="14.25">
      <c r="A146" s="194"/>
      <c r="C146" s="6"/>
      <c r="E146" s="6"/>
      <c r="F146" s="6"/>
    </row>
    <row r="147" spans="1:6" ht="14.25">
      <c r="A147" s="194"/>
      <c r="C147" s="6"/>
      <c r="E147" s="6"/>
      <c r="F147" s="6"/>
    </row>
    <row r="148" spans="1:6" ht="14.25">
      <c r="A148" s="194"/>
      <c r="C148" s="6"/>
      <c r="E148" s="6"/>
      <c r="F148" s="6"/>
    </row>
    <row r="149" spans="1:6" ht="14.25">
      <c r="A149" s="194"/>
      <c r="C149" s="6"/>
      <c r="E149" s="6"/>
      <c r="F149" s="6"/>
    </row>
    <row r="150" spans="1:6" ht="14.25">
      <c r="A150" s="194"/>
      <c r="C150" s="6"/>
      <c r="E150" s="6"/>
      <c r="F150" s="6"/>
    </row>
    <row r="151" spans="1:6" ht="14.25">
      <c r="A151" s="194"/>
      <c r="C151" s="6"/>
      <c r="E151" s="6"/>
      <c r="F151" s="6"/>
    </row>
    <row r="152" spans="1:6" ht="14.25">
      <c r="A152" s="194"/>
      <c r="C152" s="6"/>
      <c r="E152" s="6"/>
      <c r="F152" s="6"/>
    </row>
    <row r="153" spans="1:6" ht="14.25">
      <c r="A153" s="194"/>
      <c r="C153" s="6"/>
      <c r="E153" s="6"/>
      <c r="F153" s="6"/>
    </row>
    <row r="154" spans="1:6" ht="14.25">
      <c r="A154" s="194"/>
      <c r="C154" s="6"/>
      <c r="E154" s="6"/>
      <c r="F154" s="6"/>
    </row>
    <row r="155" spans="1:6" ht="14.25">
      <c r="A155" s="194"/>
      <c r="C155" s="6"/>
      <c r="E155" s="6"/>
      <c r="F155" s="6"/>
    </row>
    <row r="156" spans="1:6" ht="14.25">
      <c r="A156" s="194"/>
      <c r="C156" s="6"/>
      <c r="E156" s="6"/>
      <c r="F156" s="6"/>
    </row>
    <row r="157" spans="1:6" ht="14.25">
      <c r="A157" s="194"/>
      <c r="C157" s="6"/>
      <c r="E157" s="6"/>
      <c r="F157" s="6"/>
    </row>
    <row r="158" spans="1:6" ht="14.25">
      <c r="A158" s="194"/>
      <c r="C158" s="6"/>
      <c r="E158" s="6"/>
      <c r="F158" s="6"/>
    </row>
    <row r="159" spans="1:6" ht="14.25">
      <c r="A159" s="194"/>
      <c r="C159" s="6"/>
      <c r="E159" s="6"/>
      <c r="F159" s="6"/>
    </row>
    <row r="160" spans="1:6" ht="14.25">
      <c r="A160" s="194"/>
      <c r="C160" s="6"/>
      <c r="E160" s="6"/>
      <c r="F160" s="6"/>
    </row>
    <row r="161" spans="1:6" ht="14.25">
      <c r="A161" s="194"/>
      <c r="C161" s="6"/>
      <c r="E161" s="6"/>
      <c r="F161" s="6"/>
    </row>
    <row r="162" spans="1:6" ht="14.25">
      <c r="A162" s="194"/>
      <c r="C162" s="6"/>
      <c r="E162" s="6"/>
      <c r="F162" s="6"/>
    </row>
    <row r="163" spans="1:6" ht="14.25">
      <c r="A163" s="194"/>
      <c r="C163" s="6"/>
      <c r="E163" s="6"/>
      <c r="F163" s="6"/>
    </row>
    <row r="164" spans="1:6" ht="14.25">
      <c r="A164" s="194"/>
      <c r="C164" s="6"/>
      <c r="E164" s="6"/>
      <c r="F164" s="6"/>
    </row>
    <row r="165" spans="1:6" ht="14.25">
      <c r="A165" s="194"/>
      <c r="C165" s="6"/>
      <c r="E165" s="6"/>
      <c r="F165" s="6"/>
    </row>
    <row r="166" spans="1:6" ht="14.25">
      <c r="A166" s="194"/>
      <c r="C166" s="6"/>
      <c r="E166" s="6"/>
      <c r="F166" s="6"/>
    </row>
    <row r="167" spans="1:6" ht="14.25">
      <c r="A167" s="194"/>
      <c r="C167" s="6"/>
      <c r="E167" s="6"/>
      <c r="F167" s="6"/>
    </row>
    <row r="168" spans="1:6" ht="14.25">
      <c r="A168" s="194"/>
      <c r="C168" s="6"/>
      <c r="E168" s="6"/>
      <c r="F168" s="6"/>
    </row>
    <row r="169" spans="1:6" ht="14.25">
      <c r="A169" s="194"/>
      <c r="C169" s="6"/>
      <c r="E169" s="6"/>
      <c r="F169" s="6"/>
    </row>
    <row r="170" spans="1:6" ht="14.25">
      <c r="A170" s="194"/>
      <c r="C170" s="6"/>
      <c r="E170" s="6"/>
      <c r="F170" s="6"/>
    </row>
    <row r="171" spans="1:6" ht="14.25">
      <c r="A171" s="194"/>
      <c r="C171" s="6"/>
      <c r="E171" s="6"/>
      <c r="F171" s="6"/>
    </row>
    <row r="172" spans="1:6" ht="14.25">
      <c r="A172" s="194"/>
      <c r="C172" s="6"/>
      <c r="E172" s="6"/>
      <c r="F172" s="6"/>
    </row>
    <row r="173" spans="1:6" ht="14.25">
      <c r="A173" s="194"/>
      <c r="C173" s="6"/>
      <c r="E173" s="6"/>
      <c r="F173" s="6"/>
    </row>
    <row r="174" spans="1:6" ht="14.25">
      <c r="A174" s="194"/>
      <c r="C174" s="6"/>
      <c r="E174" s="6"/>
      <c r="F174" s="6"/>
    </row>
    <row r="175" spans="1:6" ht="14.25">
      <c r="A175" s="194"/>
      <c r="C175" s="6"/>
      <c r="E175" s="6"/>
      <c r="F175" s="6"/>
    </row>
    <row r="176" spans="1:6" ht="14.25">
      <c r="A176" s="194"/>
      <c r="C176" s="6"/>
      <c r="E176" s="6"/>
      <c r="F176" s="6"/>
    </row>
    <row r="177" spans="1:6" ht="14.25">
      <c r="A177" s="194"/>
      <c r="C177" s="6"/>
      <c r="E177" s="6"/>
      <c r="F177" s="6"/>
    </row>
    <row r="178" spans="1:6" ht="14.25">
      <c r="A178" s="194"/>
      <c r="C178" s="6"/>
      <c r="E178" s="6"/>
      <c r="F178" s="6"/>
    </row>
    <row r="179" spans="1:6" ht="14.25">
      <c r="A179" s="194"/>
      <c r="C179" s="6"/>
      <c r="E179" s="6"/>
      <c r="F179" s="6"/>
    </row>
    <row r="180" spans="1:6" ht="14.25">
      <c r="A180" s="194"/>
      <c r="C180" s="6"/>
      <c r="E180" s="6"/>
      <c r="F180" s="6"/>
    </row>
    <row r="181" spans="1:6" ht="14.25">
      <c r="A181" s="194"/>
      <c r="C181" s="6"/>
      <c r="E181" s="6"/>
      <c r="F181" s="6"/>
    </row>
    <row r="182" spans="1:6" ht="14.25">
      <c r="A182" s="194"/>
      <c r="C182" s="6"/>
      <c r="E182" s="6"/>
      <c r="F182" s="6"/>
    </row>
    <row r="183" spans="1:6" ht="14.25">
      <c r="A183" s="194"/>
      <c r="C183" s="6"/>
      <c r="E183" s="6"/>
      <c r="F183" s="6"/>
    </row>
    <row r="184" spans="1:6" ht="14.25">
      <c r="A184" s="194"/>
      <c r="C184" s="6"/>
      <c r="E184" s="6"/>
      <c r="F184" s="6"/>
    </row>
    <row r="185" spans="1:6" ht="14.25">
      <c r="A185" s="194"/>
      <c r="C185" s="6"/>
      <c r="E185" s="6"/>
      <c r="F185" s="6"/>
    </row>
    <row r="186" spans="1:6" ht="14.25">
      <c r="A186" s="194"/>
      <c r="C186" s="6"/>
      <c r="E186" s="6"/>
      <c r="F186" s="6"/>
    </row>
    <row r="187" spans="1:6" ht="14.25">
      <c r="A187" s="194"/>
      <c r="C187" s="6"/>
      <c r="E187" s="6"/>
      <c r="F187" s="6"/>
    </row>
    <row r="188" spans="1:6" ht="14.25">
      <c r="A188" s="194"/>
      <c r="C188" s="6"/>
      <c r="E188" s="6"/>
      <c r="F188" s="6"/>
    </row>
    <row r="189" spans="1:6" ht="14.25">
      <c r="A189" s="194"/>
      <c r="C189" s="6"/>
      <c r="E189" s="6"/>
      <c r="F189" s="6"/>
    </row>
    <row r="190" spans="1:6" ht="14.25">
      <c r="A190" s="194"/>
      <c r="C190" s="6"/>
      <c r="E190" s="6"/>
      <c r="F190" s="6"/>
    </row>
    <row r="191" spans="1:6" ht="14.25">
      <c r="A191" s="194"/>
      <c r="C191" s="6"/>
      <c r="E191" s="6"/>
      <c r="F191" s="6"/>
    </row>
    <row r="192" spans="1:6" ht="14.25">
      <c r="A192" s="194"/>
      <c r="C192" s="6"/>
      <c r="E192" s="6"/>
      <c r="F192" s="6"/>
    </row>
    <row r="193" spans="1:6" ht="14.25">
      <c r="A193" s="194"/>
      <c r="C193" s="6"/>
      <c r="E193" s="6"/>
      <c r="F193" s="6"/>
    </row>
    <row r="194" spans="1:6" ht="14.25">
      <c r="A194" s="194"/>
      <c r="C194" s="6"/>
      <c r="E194" s="6"/>
      <c r="F194" s="6"/>
    </row>
    <row r="195" spans="1:6" ht="14.25">
      <c r="A195" s="194"/>
      <c r="C195" s="6"/>
      <c r="E195" s="6"/>
      <c r="F195" s="6"/>
    </row>
    <row r="196" spans="1:6" ht="14.25">
      <c r="A196" s="194"/>
      <c r="C196" s="6"/>
      <c r="E196" s="6"/>
      <c r="F196" s="6"/>
    </row>
    <row r="197" spans="1:6" ht="14.25">
      <c r="A197" s="194"/>
      <c r="C197" s="6"/>
      <c r="E197" s="6"/>
      <c r="F197" s="6"/>
    </row>
    <row r="198" spans="1:6" ht="14.25">
      <c r="A198" s="194"/>
      <c r="C198" s="6"/>
      <c r="E198" s="6"/>
      <c r="F198" s="6"/>
    </row>
    <row r="199" spans="1:6" ht="14.25">
      <c r="A199" s="194"/>
      <c r="C199" s="6"/>
      <c r="E199" s="6"/>
      <c r="F199" s="6"/>
    </row>
    <row r="200" spans="1:6" ht="14.25">
      <c r="A200" s="194"/>
      <c r="C200" s="6"/>
      <c r="E200" s="6"/>
      <c r="F200" s="6"/>
    </row>
    <row r="201" spans="1:6" ht="14.25">
      <c r="A201" s="194"/>
      <c r="C201" s="6"/>
      <c r="E201" s="6"/>
      <c r="F201" s="6"/>
    </row>
    <row r="202" spans="1:6" ht="14.25">
      <c r="A202" s="194"/>
      <c r="C202" s="6"/>
      <c r="E202" s="6"/>
      <c r="F202" s="6"/>
    </row>
    <row r="203" spans="1:6" ht="14.25">
      <c r="A203" s="194"/>
      <c r="C203" s="6"/>
      <c r="E203" s="6"/>
      <c r="F203" s="6"/>
    </row>
    <row r="204" spans="1:6" ht="14.25">
      <c r="A204" s="194"/>
      <c r="C204" s="6"/>
      <c r="E204" s="6"/>
      <c r="F204" s="6"/>
    </row>
    <row r="205" spans="1:6" ht="14.25">
      <c r="A205" s="194"/>
      <c r="C205" s="6"/>
      <c r="E205" s="6"/>
      <c r="F205" s="6"/>
    </row>
    <row r="206" spans="1:6" ht="14.25">
      <c r="A206" s="194"/>
      <c r="C206" s="6"/>
      <c r="E206" s="6"/>
      <c r="F206" s="6"/>
    </row>
    <row r="207" spans="1:6" ht="14.25">
      <c r="A207" s="194"/>
      <c r="C207" s="6"/>
      <c r="E207" s="6"/>
      <c r="F207" s="6"/>
    </row>
    <row r="208" spans="1:6" ht="14.25">
      <c r="A208" s="194"/>
      <c r="C208" s="6"/>
      <c r="E208" s="6"/>
      <c r="F208" s="6"/>
    </row>
    <row r="209" spans="1:6" ht="14.25">
      <c r="A209" s="194"/>
      <c r="C209" s="6"/>
      <c r="E209" s="6"/>
      <c r="F209" s="6"/>
    </row>
    <row r="210" spans="1:6" ht="14.25">
      <c r="A210" s="194"/>
      <c r="C210" s="6"/>
      <c r="E210" s="6"/>
      <c r="F210" s="6"/>
    </row>
    <row r="211" spans="1:6" ht="14.25">
      <c r="A211" s="194"/>
      <c r="C211" s="6"/>
      <c r="E211" s="6"/>
      <c r="F211" s="6"/>
    </row>
    <row r="212" spans="1:6" ht="14.25">
      <c r="A212" s="194"/>
      <c r="C212" s="6"/>
      <c r="E212" s="6"/>
      <c r="F212" s="6"/>
    </row>
    <row r="213" spans="1:6" ht="14.25">
      <c r="A213" s="194"/>
      <c r="C213" s="6"/>
      <c r="E213" s="6"/>
      <c r="F213" s="6"/>
    </row>
    <row r="214" spans="1:6" ht="14.25">
      <c r="A214" s="194"/>
      <c r="C214" s="6"/>
      <c r="E214" s="6"/>
      <c r="F214" s="6"/>
    </row>
    <row r="215" spans="1:6" ht="14.25">
      <c r="A215" s="194"/>
      <c r="C215" s="6"/>
      <c r="E215" s="6"/>
      <c r="F215" s="6"/>
    </row>
    <row r="216" spans="1:6" ht="14.25">
      <c r="A216" s="194"/>
      <c r="C216" s="6"/>
      <c r="E216" s="6"/>
      <c r="F216" s="6"/>
    </row>
    <row r="217" spans="1:6" ht="14.25">
      <c r="A217" s="194"/>
      <c r="C217" s="6"/>
      <c r="E217" s="6"/>
      <c r="F217" s="6"/>
    </row>
    <row r="218" spans="1:6" ht="14.25">
      <c r="A218" s="194"/>
      <c r="C218" s="6"/>
      <c r="E218" s="6"/>
      <c r="F218" s="6"/>
    </row>
    <row r="219" spans="1:6" ht="14.25">
      <c r="A219" s="194"/>
      <c r="C219" s="6"/>
      <c r="E219" s="6"/>
      <c r="F219" s="6"/>
    </row>
    <row r="220" spans="1:6" ht="14.25">
      <c r="A220" s="194"/>
      <c r="C220" s="6"/>
      <c r="E220" s="6"/>
      <c r="F220" s="6"/>
    </row>
    <row r="221" spans="1:6" ht="14.25">
      <c r="A221" s="194"/>
      <c r="C221" s="6"/>
      <c r="E221" s="6"/>
      <c r="F221" s="6"/>
    </row>
    <row r="222" spans="1:6" ht="14.25">
      <c r="A222" s="194"/>
      <c r="C222" s="6"/>
      <c r="E222" s="6"/>
      <c r="F222" s="6"/>
    </row>
    <row r="223" spans="1:6" ht="14.25">
      <c r="A223" s="194"/>
      <c r="C223" s="6"/>
      <c r="E223" s="6"/>
      <c r="F223" s="6"/>
    </row>
    <row r="224" spans="1:6" ht="14.25">
      <c r="A224" s="194"/>
      <c r="C224" s="6"/>
      <c r="E224" s="6"/>
      <c r="F224" s="6"/>
    </row>
    <row r="225" spans="1:6" ht="14.25">
      <c r="A225" s="194"/>
      <c r="C225" s="6"/>
      <c r="E225" s="6"/>
      <c r="F225" s="6"/>
    </row>
    <row r="226" spans="1:6" ht="14.25">
      <c r="A226" s="194"/>
      <c r="C226" s="6"/>
      <c r="E226" s="6"/>
      <c r="F226" s="6"/>
    </row>
    <row r="227" spans="1:6" ht="14.25">
      <c r="A227" s="194"/>
      <c r="C227" s="6"/>
      <c r="E227" s="6"/>
      <c r="F227" s="6"/>
    </row>
    <row r="228" spans="1:6" ht="14.25">
      <c r="A228" s="194"/>
      <c r="C228" s="6"/>
      <c r="E228" s="6"/>
      <c r="F228" s="6"/>
    </row>
    <row r="229" spans="1:6" ht="14.25">
      <c r="A229" s="194"/>
      <c r="C229" s="6"/>
      <c r="E229" s="6"/>
      <c r="F229" s="6"/>
    </row>
    <row r="230" spans="1:6" ht="14.25">
      <c r="A230" s="194"/>
      <c r="C230" s="6"/>
      <c r="E230" s="6"/>
      <c r="F230" s="6"/>
    </row>
    <row r="231" spans="1:6" ht="14.25">
      <c r="A231" s="194"/>
      <c r="C231" s="6"/>
      <c r="E231" s="6"/>
      <c r="F231" s="6"/>
    </row>
    <row r="232" spans="1:6" ht="14.25">
      <c r="A232" s="194"/>
      <c r="C232" s="6"/>
      <c r="E232" s="6"/>
      <c r="F232" s="6"/>
    </row>
    <row r="233" spans="1:6" ht="14.25">
      <c r="A233" s="194"/>
      <c r="C233" s="6"/>
      <c r="E233" s="6"/>
      <c r="F233" s="6"/>
    </row>
    <row r="234" spans="1:6" ht="14.25">
      <c r="A234" s="194"/>
      <c r="C234" s="6"/>
      <c r="E234" s="6"/>
      <c r="F234" s="6"/>
    </row>
    <row r="235" spans="1:6" ht="14.25">
      <c r="A235" s="194"/>
      <c r="C235" s="6"/>
      <c r="E235" s="6"/>
      <c r="F235" s="6"/>
    </row>
    <row r="236" spans="1:6" ht="14.25">
      <c r="A236" s="194"/>
      <c r="C236" s="6"/>
      <c r="E236" s="6"/>
      <c r="F236" s="6"/>
    </row>
    <row r="237" spans="1:6" ht="14.25">
      <c r="A237" s="194"/>
      <c r="C237" s="6"/>
      <c r="E237" s="6"/>
      <c r="F237" s="6"/>
    </row>
    <row r="238" spans="1:6" ht="14.25">
      <c r="A238" s="194"/>
      <c r="C238" s="6"/>
      <c r="E238" s="6"/>
      <c r="F238" s="6"/>
    </row>
    <row r="239" spans="1:6" ht="14.25">
      <c r="A239" s="194"/>
      <c r="C239" s="6"/>
      <c r="E239" s="6"/>
      <c r="F239" s="6"/>
    </row>
    <row r="240" spans="1:6" ht="14.25">
      <c r="A240" s="194"/>
      <c r="C240" s="6"/>
      <c r="E240" s="6"/>
      <c r="F240" s="6"/>
    </row>
    <row r="241" spans="1:6" ht="14.25">
      <c r="A241" s="194"/>
      <c r="C241" s="6"/>
      <c r="E241" s="6"/>
      <c r="F241" s="6"/>
    </row>
    <row r="242" spans="1:6" ht="14.25">
      <c r="A242" s="194"/>
      <c r="C242" s="6"/>
      <c r="E242" s="6"/>
      <c r="F242" s="6"/>
    </row>
    <row r="243" spans="1:6" ht="14.25">
      <c r="A243" s="194"/>
      <c r="C243" s="6"/>
      <c r="E243" s="6"/>
      <c r="F243" s="6"/>
    </row>
    <row r="244" spans="1:6" ht="14.25">
      <c r="A244" s="194"/>
      <c r="C244" s="6"/>
      <c r="E244" s="6"/>
      <c r="F244" s="6"/>
    </row>
    <row r="245" spans="1:6" ht="14.25">
      <c r="A245" s="194"/>
      <c r="C245" s="6"/>
      <c r="E245" s="6"/>
      <c r="F245" s="6"/>
    </row>
    <row r="246" spans="1:6" ht="14.25">
      <c r="A246" s="194"/>
      <c r="C246" s="6"/>
      <c r="E246" s="6"/>
      <c r="F246" s="6"/>
    </row>
    <row r="247" spans="1:6" ht="14.25">
      <c r="A247" s="194"/>
      <c r="C247" s="6"/>
      <c r="E247" s="6"/>
      <c r="F247" s="6"/>
    </row>
    <row r="248" spans="1:6" ht="14.25">
      <c r="A248" s="194"/>
      <c r="C248" s="6"/>
      <c r="E248" s="6"/>
      <c r="F248" s="6"/>
    </row>
    <row r="249" spans="1:6" ht="14.25">
      <c r="A249" s="194"/>
      <c r="C249" s="6"/>
      <c r="E249" s="6"/>
      <c r="F249" s="6"/>
    </row>
    <row r="250" spans="1:6" ht="14.25">
      <c r="A250" s="194"/>
      <c r="C250" s="6"/>
      <c r="E250" s="6"/>
      <c r="F250" s="6"/>
    </row>
    <row r="251" spans="1:6" ht="14.25">
      <c r="A251" s="194"/>
      <c r="B251" s="7"/>
      <c r="C251" s="6"/>
      <c r="E251" s="6"/>
      <c r="F251" s="6"/>
    </row>
    <row r="252" spans="1:6" ht="14.25">
      <c r="A252" s="194"/>
      <c r="B252" s="7"/>
      <c r="C252" s="6"/>
      <c r="E252" s="6"/>
      <c r="F252" s="6"/>
    </row>
    <row r="253" spans="1:6" ht="14.25">
      <c r="A253" s="194"/>
      <c r="B253" s="7"/>
      <c r="C253" s="6"/>
      <c r="E253" s="6"/>
      <c r="F253" s="6"/>
    </row>
    <row r="254" spans="1:6" ht="14.25">
      <c r="A254" s="194"/>
      <c r="B254" s="7"/>
      <c r="C254" s="6"/>
      <c r="E254" s="6"/>
      <c r="F254" s="6"/>
    </row>
    <row r="255" spans="1:6" ht="14.25">
      <c r="A255" s="194"/>
      <c r="B255" s="7"/>
      <c r="C255" s="6"/>
      <c r="E255" s="6"/>
      <c r="F255" s="6"/>
    </row>
    <row r="256" spans="1:6" ht="14.25">
      <c r="A256" s="194"/>
      <c r="B256" s="7"/>
      <c r="C256" s="6"/>
      <c r="E256" s="6"/>
      <c r="F256" s="6"/>
    </row>
    <row r="257" spans="1:6" ht="14.25">
      <c r="A257" s="194"/>
      <c r="B257" s="7"/>
      <c r="C257" s="6"/>
      <c r="E257" s="6"/>
      <c r="F257" s="6"/>
    </row>
    <row r="258" spans="1:6" ht="14.25">
      <c r="A258" s="194"/>
      <c r="B258" s="7"/>
      <c r="C258" s="6"/>
      <c r="E258" s="6"/>
      <c r="F258" s="6"/>
    </row>
    <row r="259" spans="1:6" ht="14.25">
      <c r="A259" s="194"/>
      <c r="B259" s="7"/>
      <c r="C259" s="6"/>
      <c r="E259" s="6"/>
      <c r="F259" s="6"/>
    </row>
    <row r="260" spans="1:6" ht="14.25">
      <c r="A260" s="194"/>
      <c r="B260" s="7"/>
      <c r="C260" s="6"/>
      <c r="E260" s="6"/>
      <c r="F260" s="6"/>
    </row>
    <row r="261" spans="1:6" ht="14.25">
      <c r="A261" s="194"/>
      <c r="B261" s="7"/>
      <c r="C261" s="6"/>
      <c r="E261" s="6"/>
      <c r="F261" s="6"/>
    </row>
    <row r="262" spans="1:6" ht="14.25">
      <c r="A262" s="194"/>
      <c r="B262" s="7"/>
      <c r="C262" s="6"/>
      <c r="E262" s="6"/>
      <c r="F262" s="6"/>
    </row>
    <row r="263" spans="1:6" ht="14.25">
      <c r="A263" s="194"/>
      <c r="B263" s="7"/>
      <c r="C263" s="6"/>
      <c r="E263" s="6"/>
      <c r="F263" s="6"/>
    </row>
    <row r="264" spans="1:6" ht="14.25">
      <c r="A264" s="194"/>
      <c r="B264" s="7"/>
      <c r="C264" s="6"/>
      <c r="E264" s="6"/>
      <c r="F264" s="6"/>
    </row>
    <row r="265" spans="1:6" ht="14.25">
      <c r="A265" s="194"/>
      <c r="B265" s="7"/>
      <c r="C265" s="6"/>
      <c r="E265" s="6"/>
      <c r="F265" s="6"/>
    </row>
    <row r="266" spans="1:6" ht="14.25">
      <c r="A266" s="194"/>
      <c r="B266" s="7"/>
      <c r="C266" s="6"/>
      <c r="E266" s="6"/>
      <c r="F266" s="6"/>
    </row>
    <row r="267" spans="1:6" ht="14.25">
      <c r="A267" s="194"/>
      <c r="B267" s="7"/>
      <c r="C267" s="6"/>
      <c r="E267" s="6"/>
      <c r="F267" s="6"/>
    </row>
    <row r="268" spans="1:6" ht="14.25">
      <c r="A268" s="194"/>
      <c r="B268" s="7"/>
      <c r="C268" s="6"/>
      <c r="E268" s="6"/>
      <c r="F268" s="6"/>
    </row>
    <row r="269" spans="1:6" ht="14.25">
      <c r="A269" s="194"/>
      <c r="B269" s="7"/>
      <c r="C269" s="6"/>
      <c r="E269" s="6"/>
      <c r="F269" s="6"/>
    </row>
    <row r="270" spans="1:6" ht="14.25">
      <c r="A270" s="194"/>
      <c r="B270" s="7"/>
      <c r="C270" s="6"/>
      <c r="E270" s="6"/>
      <c r="F270" s="6"/>
    </row>
    <row r="271" spans="1:6" ht="14.25">
      <c r="A271" s="194"/>
      <c r="B271" s="7"/>
      <c r="C271" s="6"/>
      <c r="E271" s="6"/>
      <c r="F271" s="6"/>
    </row>
    <row r="272" spans="1:6" ht="14.25">
      <c r="A272" s="194"/>
      <c r="B272" s="7"/>
      <c r="C272" s="6"/>
      <c r="E272" s="6"/>
      <c r="F272" s="6"/>
    </row>
    <row r="273" spans="1:6" ht="14.25">
      <c r="A273" s="194"/>
      <c r="B273" s="7"/>
      <c r="C273" s="6"/>
      <c r="E273" s="6"/>
      <c r="F273" s="6"/>
    </row>
    <row r="274" spans="1:6" ht="14.25">
      <c r="A274" s="194"/>
      <c r="B274" s="7"/>
      <c r="C274" s="6"/>
      <c r="E274" s="6"/>
      <c r="F274" s="6"/>
    </row>
    <row r="275" spans="1:6" ht="14.25">
      <c r="A275" s="194"/>
      <c r="B275" s="7"/>
      <c r="C275" s="6"/>
      <c r="E275" s="6"/>
      <c r="F275" s="6"/>
    </row>
    <row r="276" spans="1:6" ht="14.25">
      <c r="A276" s="194"/>
      <c r="B276" s="7"/>
      <c r="C276" s="6"/>
      <c r="E276" s="6"/>
      <c r="F276" s="6"/>
    </row>
    <row r="277" spans="1:6" ht="14.25">
      <c r="A277" s="194"/>
      <c r="B277" s="7"/>
      <c r="C277" s="6"/>
      <c r="E277" s="6"/>
      <c r="F277" s="6"/>
    </row>
    <row r="278" spans="1:6" ht="14.25">
      <c r="A278" s="194"/>
      <c r="B278" s="7"/>
      <c r="C278" s="6"/>
      <c r="E278" s="6"/>
      <c r="F278" s="6"/>
    </row>
    <row r="279" spans="1:6" ht="14.25">
      <c r="A279" s="194"/>
      <c r="B279" s="7"/>
      <c r="C279" s="6"/>
      <c r="E279" s="6"/>
      <c r="F279" s="6"/>
    </row>
    <row r="280" spans="1:6" ht="14.25">
      <c r="A280" s="194"/>
      <c r="B280" s="7"/>
      <c r="C280" s="6"/>
      <c r="E280" s="6"/>
      <c r="F280" s="6"/>
    </row>
    <row r="281" spans="1:6" ht="14.25">
      <c r="A281" s="194"/>
      <c r="B281" s="7"/>
      <c r="C281" s="6"/>
      <c r="E281" s="6"/>
      <c r="F281" s="6"/>
    </row>
    <row r="282" spans="1:6" ht="14.25">
      <c r="A282" s="194"/>
      <c r="B282" s="7"/>
      <c r="C282" s="6"/>
      <c r="E282" s="6"/>
      <c r="F282" s="6"/>
    </row>
    <row r="283" spans="1:6" ht="14.25">
      <c r="A283" s="194"/>
      <c r="B283" s="7"/>
      <c r="C283" s="6"/>
      <c r="E283" s="6"/>
      <c r="F283" s="6"/>
    </row>
    <row r="284" spans="1:6" ht="14.25">
      <c r="A284" s="194"/>
      <c r="B284" s="7"/>
      <c r="C284" s="6"/>
      <c r="E284" s="6"/>
      <c r="F284" s="6"/>
    </row>
    <row r="285" spans="1:6" ht="14.25">
      <c r="A285" s="194"/>
      <c r="B285" s="7"/>
      <c r="C285" s="6"/>
      <c r="E285" s="6"/>
      <c r="F285" s="6"/>
    </row>
    <row r="286" spans="1:6" ht="14.25">
      <c r="A286" s="194"/>
      <c r="B286" s="7"/>
      <c r="C286" s="6"/>
      <c r="E286" s="6"/>
      <c r="F286" s="6"/>
    </row>
    <row r="287" spans="1:6" ht="14.25">
      <c r="A287" s="194"/>
      <c r="B287" s="7"/>
      <c r="C287" s="6"/>
      <c r="E287" s="6"/>
      <c r="F287" s="6"/>
    </row>
    <row r="288" spans="1:6" ht="14.25">
      <c r="A288" s="194"/>
      <c r="B288" s="7"/>
      <c r="C288" s="6"/>
      <c r="E288" s="6"/>
      <c r="F288" s="6"/>
    </row>
    <row r="289" spans="1:6" ht="14.25">
      <c r="A289" s="194"/>
      <c r="B289" s="7"/>
      <c r="C289" s="6"/>
      <c r="E289" s="6"/>
      <c r="F289" s="6"/>
    </row>
    <row r="290" spans="1:6" ht="14.25">
      <c r="A290" s="194"/>
      <c r="B290" s="7"/>
      <c r="C290" s="6"/>
      <c r="E290" s="6"/>
      <c r="F290" s="6"/>
    </row>
    <row r="291" spans="1:6" ht="14.25">
      <c r="A291" s="194"/>
      <c r="B291" s="7"/>
      <c r="C291" s="6"/>
      <c r="E291" s="6"/>
      <c r="F291" s="6"/>
    </row>
    <row r="292" spans="1:6" ht="14.25">
      <c r="A292" s="194"/>
      <c r="B292" s="7"/>
      <c r="C292" s="6"/>
      <c r="E292" s="6"/>
      <c r="F292" s="6"/>
    </row>
    <row r="293" spans="1:6" ht="14.25">
      <c r="A293" s="194"/>
      <c r="B293" s="7"/>
      <c r="C293" s="6"/>
      <c r="E293" s="6"/>
      <c r="F293" s="6"/>
    </row>
    <row r="294" spans="1:6" ht="14.25">
      <c r="A294" s="194"/>
      <c r="B294" s="7"/>
      <c r="C294" s="6"/>
      <c r="E294" s="6"/>
      <c r="F294" s="6"/>
    </row>
    <row r="295" spans="1:6" ht="14.25">
      <c r="A295" s="194"/>
      <c r="B295" s="7"/>
      <c r="C295" s="6"/>
      <c r="E295" s="6"/>
      <c r="F295" s="6"/>
    </row>
    <row r="296" spans="1:6" ht="14.25">
      <c r="A296" s="194"/>
      <c r="B296" s="7"/>
      <c r="C296" s="6"/>
      <c r="E296" s="6"/>
      <c r="F296" s="6"/>
    </row>
    <row r="297" spans="1:6" ht="14.25">
      <c r="A297" s="194"/>
      <c r="B297" s="7"/>
      <c r="C297" s="6"/>
      <c r="E297" s="6"/>
      <c r="F297" s="6"/>
    </row>
    <row r="298" spans="1:6" ht="14.25">
      <c r="A298" s="194"/>
      <c r="B298" s="7"/>
      <c r="C298" s="6"/>
      <c r="E298" s="6"/>
      <c r="F298" s="6"/>
    </row>
    <row r="299" spans="1:6" ht="14.25">
      <c r="A299" s="194"/>
      <c r="B299" s="7"/>
      <c r="C299" s="6"/>
      <c r="E299" s="6"/>
      <c r="F299" s="6"/>
    </row>
    <row r="300" spans="1:6" ht="14.25">
      <c r="A300" s="194"/>
      <c r="B300" s="7"/>
      <c r="C300" s="6"/>
      <c r="E300" s="6"/>
      <c r="F300" s="6"/>
    </row>
    <row r="301" spans="1:6" ht="14.25">
      <c r="A301" s="194"/>
      <c r="B301" s="7"/>
      <c r="C301" s="6"/>
      <c r="E301" s="6"/>
      <c r="F301" s="6"/>
    </row>
    <row r="302" spans="1:6" ht="14.25">
      <c r="A302" s="194"/>
      <c r="B302" s="7"/>
      <c r="C302" s="6"/>
      <c r="E302" s="6"/>
      <c r="F302" s="6"/>
    </row>
    <row r="303" spans="1:6" ht="14.25">
      <c r="A303" s="194"/>
      <c r="B303" s="7"/>
      <c r="C303" s="6"/>
      <c r="E303" s="6"/>
      <c r="F303" s="6"/>
    </row>
    <row r="304" spans="1:6" ht="14.25">
      <c r="A304" s="194"/>
      <c r="B304" s="7"/>
      <c r="C304" s="6"/>
      <c r="E304" s="6"/>
      <c r="F304" s="6"/>
    </row>
    <row r="305" spans="1:6" ht="14.25">
      <c r="A305" s="194"/>
      <c r="B305" s="7"/>
      <c r="C305" s="6"/>
      <c r="E305" s="6"/>
      <c r="F305" s="6"/>
    </row>
    <row r="306" spans="1:6" ht="14.25">
      <c r="A306" s="194"/>
      <c r="B306" s="7"/>
      <c r="C306" s="6"/>
      <c r="E306" s="6"/>
      <c r="F306" s="6"/>
    </row>
    <row r="307" spans="1:6" ht="14.25">
      <c r="A307" s="194"/>
      <c r="B307" s="7"/>
      <c r="C307" s="6"/>
      <c r="E307" s="6"/>
      <c r="F307" s="6"/>
    </row>
    <row r="308" spans="1:6" ht="14.25">
      <c r="A308" s="194"/>
      <c r="B308" s="7"/>
      <c r="C308" s="6"/>
      <c r="E308" s="6"/>
      <c r="F308" s="6"/>
    </row>
    <row r="309" spans="1:6" ht="14.25">
      <c r="A309" s="194"/>
      <c r="B309" s="7"/>
      <c r="C309" s="6"/>
      <c r="E309" s="6"/>
      <c r="F309" s="6"/>
    </row>
    <row r="310" spans="1:6" ht="14.25">
      <c r="A310" s="194"/>
      <c r="B310" s="7"/>
      <c r="C310" s="6"/>
      <c r="E310" s="6"/>
      <c r="F310" s="6"/>
    </row>
    <row r="311" spans="1:6" ht="14.25">
      <c r="A311" s="194"/>
      <c r="B311" s="7"/>
      <c r="C311" s="6"/>
      <c r="E311" s="6"/>
      <c r="F311" s="6"/>
    </row>
    <row r="312" spans="1:6" ht="14.25">
      <c r="A312" s="194"/>
      <c r="B312" s="7"/>
      <c r="C312" s="6"/>
      <c r="E312" s="6"/>
      <c r="F312" s="6"/>
    </row>
    <row r="313" spans="1:6" ht="14.25">
      <c r="A313" s="194"/>
      <c r="B313" s="7"/>
      <c r="C313" s="6"/>
      <c r="E313" s="6"/>
      <c r="F313" s="6"/>
    </row>
    <row r="314" spans="1:6" ht="14.25">
      <c r="A314" s="194"/>
      <c r="B314" s="7"/>
      <c r="C314" s="6"/>
      <c r="E314" s="6"/>
      <c r="F314" s="6"/>
    </row>
    <row r="315" spans="1:6" ht="14.25">
      <c r="A315" s="194"/>
      <c r="B315" s="7"/>
      <c r="C315" s="6"/>
      <c r="E315" s="6"/>
      <c r="F315" s="6"/>
    </row>
    <row r="316" spans="1:6" ht="14.25">
      <c r="A316" s="194"/>
      <c r="B316" s="7"/>
      <c r="C316" s="6"/>
      <c r="E316" s="6"/>
      <c r="F316" s="6"/>
    </row>
    <row r="317" spans="1:6" ht="14.25">
      <c r="A317" s="194"/>
      <c r="B317" s="7"/>
      <c r="C317" s="6"/>
      <c r="E317" s="6"/>
      <c r="F317" s="6"/>
    </row>
    <row r="318" spans="1:6" ht="14.25">
      <c r="A318" s="194"/>
      <c r="B318" s="7"/>
      <c r="C318" s="6"/>
      <c r="E318" s="6"/>
      <c r="F318" s="6"/>
    </row>
    <row r="319" spans="1:6" ht="14.25">
      <c r="A319" s="194"/>
      <c r="B319" s="7"/>
      <c r="C319" s="6"/>
      <c r="E319" s="6"/>
      <c r="F319" s="6"/>
    </row>
    <row r="320" spans="1:6" ht="14.25">
      <c r="A320" s="194"/>
      <c r="B320" s="7"/>
      <c r="C320" s="6"/>
      <c r="E320" s="6"/>
      <c r="F320" s="6"/>
    </row>
    <row r="321" spans="1:6" ht="14.25">
      <c r="A321" s="194"/>
      <c r="B321" s="7"/>
      <c r="C321" s="6"/>
      <c r="E321" s="6"/>
      <c r="F321" s="6"/>
    </row>
    <row r="322" spans="1:6" ht="14.25">
      <c r="A322" s="194"/>
      <c r="B322" s="7"/>
      <c r="C322" s="6"/>
      <c r="E322" s="6"/>
      <c r="F322" s="6"/>
    </row>
    <row r="323" spans="1:6" ht="14.25">
      <c r="A323" s="194"/>
      <c r="B323" s="7"/>
      <c r="C323" s="6"/>
      <c r="E323" s="6"/>
      <c r="F323" s="6"/>
    </row>
    <row r="324" spans="1:6" ht="14.25">
      <c r="A324" s="196"/>
      <c r="B324" s="7"/>
      <c r="C324" s="6"/>
      <c r="E324" s="6"/>
      <c r="F324" s="6"/>
    </row>
    <row r="325" spans="1:6" ht="14.25">
      <c r="A325" s="196"/>
      <c r="B325" s="7"/>
      <c r="C325" s="6"/>
      <c r="E325" s="6"/>
      <c r="F325" s="6"/>
    </row>
    <row r="326" spans="1:6" ht="14.25">
      <c r="A326" s="196"/>
      <c r="B326" s="7"/>
      <c r="C326" s="6"/>
      <c r="E326" s="6"/>
      <c r="F326" s="6"/>
    </row>
    <row r="327" spans="1:6" ht="14.25">
      <c r="A327" s="196"/>
      <c r="B327" s="7"/>
      <c r="C327" s="6"/>
      <c r="E327" s="6"/>
      <c r="F327" s="6"/>
    </row>
    <row r="328" spans="1:6" ht="14.25">
      <c r="A328" s="196"/>
      <c r="B328" s="7"/>
      <c r="C328" s="6"/>
      <c r="E328" s="6"/>
      <c r="F328" s="6"/>
    </row>
    <row r="329" spans="1:6" ht="14.25">
      <c r="A329" s="196"/>
      <c r="B329" s="7"/>
      <c r="C329" s="6"/>
      <c r="E329" s="6"/>
      <c r="F329" s="6"/>
    </row>
    <row r="330" spans="1:6" ht="14.25">
      <c r="A330" s="196"/>
      <c r="B330" s="7"/>
      <c r="C330" s="6"/>
      <c r="E330" s="6"/>
      <c r="F330" s="6"/>
    </row>
    <row r="331" spans="1:6" ht="14.25">
      <c r="A331" s="196"/>
      <c r="B331" s="7"/>
      <c r="C331" s="6"/>
      <c r="E331" s="6"/>
      <c r="F331" s="6"/>
    </row>
    <row r="332" spans="1:6" ht="14.25">
      <c r="A332" s="196"/>
      <c r="B332" s="7"/>
      <c r="C332" s="6"/>
      <c r="E332" s="6"/>
      <c r="F332" s="6"/>
    </row>
    <row r="333" spans="1:6" ht="14.25">
      <c r="A333" s="196"/>
      <c r="B333" s="7"/>
      <c r="C333" s="6"/>
      <c r="E333" s="6"/>
      <c r="F333" s="6"/>
    </row>
    <row r="334" spans="1:6" ht="14.25">
      <c r="A334" s="196"/>
      <c r="B334" s="7"/>
      <c r="C334" s="6"/>
      <c r="E334" s="6"/>
      <c r="F334" s="6"/>
    </row>
    <row r="335" spans="1:6" ht="14.25">
      <c r="A335" s="196"/>
      <c r="B335" s="7"/>
      <c r="C335" s="6"/>
      <c r="E335" s="6"/>
      <c r="F335" s="6"/>
    </row>
    <row r="336" spans="1:6" ht="14.25">
      <c r="A336" s="196"/>
      <c r="B336" s="7"/>
      <c r="C336" s="6"/>
      <c r="E336" s="6"/>
      <c r="F336" s="6"/>
    </row>
    <row r="337" spans="1:6" ht="14.25">
      <c r="A337" s="196"/>
      <c r="B337" s="7"/>
      <c r="C337" s="6"/>
      <c r="E337" s="6"/>
      <c r="F337" s="6"/>
    </row>
    <row r="338" spans="1:6" ht="14.25">
      <c r="A338" s="196"/>
      <c r="B338" s="7"/>
      <c r="C338" s="6"/>
      <c r="E338" s="6"/>
      <c r="F338" s="6"/>
    </row>
    <row r="339" spans="1:6" ht="14.25">
      <c r="A339" s="196"/>
      <c r="B339" s="7"/>
      <c r="C339" s="6"/>
      <c r="E339" s="6"/>
      <c r="F339" s="6"/>
    </row>
    <row r="340" spans="1:6" ht="14.25">
      <c r="A340" s="196"/>
      <c r="B340" s="7"/>
      <c r="C340" s="6"/>
      <c r="E340" s="6"/>
      <c r="F340" s="6"/>
    </row>
    <row r="341" spans="1:6" ht="14.25">
      <c r="A341" s="196"/>
      <c r="B341" s="7"/>
      <c r="C341" s="6"/>
      <c r="E341" s="6"/>
      <c r="F341" s="6"/>
    </row>
    <row r="342" spans="1:6" ht="14.25">
      <c r="A342" s="196"/>
      <c r="B342" s="7"/>
      <c r="C342" s="6"/>
      <c r="E342" s="6"/>
      <c r="F342" s="6"/>
    </row>
    <row r="343" spans="1:6" ht="14.25">
      <c r="A343" s="196"/>
      <c r="B343" s="7"/>
      <c r="C343" s="6"/>
      <c r="E343" s="6"/>
      <c r="F343" s="6"/>
    </row>
    <row r="344" spans="1:6" ht="14.25">
      <c r="A344" s="196"/>
      <c r="B344" s="7"/>
      <c r="C344" s="6"/>
      <c r="E344" s="6"/>
      <c r="F344" s="6"/>
    </row>
    <row r="345" spans="1:6" ht="14.25">
      <c r="A345" s="196"/>
      <c r="B345" s="7"/>
      <c r="C345" s="6"/>
      <c r="E345" s="6"/>
      <c r="F345" s="6"/>
    </row>
    <row r="346" spans="1:6" ht="14.25">
      <c r="A346" s="196"/>
      <c r="B346" s="7"/>
      <c r="C346" s="6"/>
      <c r="E346" s="6"/>
      <c r="F346" s="6"/>
    </row>
    <row r="347" spans="1:6" ht="14.25">
      <c r="A347" s="196"/>
      <c r="B347" s="7"/>
      <c r="C347" s="6"/>
      <c r="E347" s="6"/>
      <c r="F347" s="6"/>
    </row>
    <row r="348" spans="1:6" ht="14.25">
      <c r="A348" s="196"/>
      <c r="B348" s="7"/>
      <c r="C348" s="6"/>
      <c r="E348" s="6"/>
      <c r="F348" s="6"/>
    </row>
    <row r="349" spans="1:6" ht="14.25">
      <c r="A349" s="196"/>
      <c r="B349" s="7"/>
      <c r="C349" s="6"/>
      <c r="E349" s="6"/>
      <c r="F349" s="6"/>
    </row>
    <row r="350" spans="1:6" ht="14.25">
      <c r="A350" s="196"/>
      <c r="B350" s="7"/>
      <c r="C350" s="6"/>
      <c r="E350" s="6"/>
      <c r="F350" s="6"/>
    </row>
    <row r="351" spans="1:6" ht="14.25">
      <c r="A351" s="196"/>
      <c r="B351" s="7"/>
      <c r="C351" s="6"/>
      <c r="E351" s="6"/>
      <c r="F351" s="6"/>
    </row>
    <row r="352" spans="1:6" ht="14.25">
      <c r="A352" s="196"/>
      <c r="B352" s="7"/>
      <c r="C352" s="6"/>
      <c r="E352" s="6"/>
      <c r="F352" s="6"/>
    </row>
    <row r="353" spans="1:6" ht="14.25">
      <c r="A353" s="196"/>
      <c r="B353" s="7"/>
      <c r="C353" s="6"/>
      <c r="E353" s="6"/>
      <c r="F353" s="6"/>
    </row>
    <row r="354" spans="1:6" ht="14.25">
      <c r="A354" s="196"/>
      <c r="B354" s="7"/>
      <c r="C354" s="6"/>
      <c r="E354" s="6"/>
      <c r="F354" s="6"/>
    </row>
    <row r="355" spans="1:6" ht="14.25">
      <c r="A355" s="196"/>
      <c r="B355" s="7"/>
      <c r="C355" s="6"/>
      <c r="E355" s="6"/>
      <c r="F355" s="6"/>
    </row>
    <row r="356" spans="1:6" ht="14.25">
      <c r="A356" s="196"/>
      <c r="B356" s="7"/>
      <c r="C356" s="6"/>
      <c r="E356" s="6"/>
      <c r="F356" s="6"/>
    </row>
    <row r="357" spans="1:6" ht="14.25">
      <c r="A357" s="196"/>
      <c r="B357" s="7"/>
      <c r="C357" s="6"/>
      <c r="E357" s="6"/>
      <c r="F357" s="6"/>
    </row>
    <row r="358" spans="1:6" ht="14.25">
      <c r="A358" s="196"/>
      <c r="B358" s="7"/>
      <c r="C358" s="6"/>
      <c r="E358" s="6"/>
      <c r="F358" s="6"/>
    </row>
    <row r="359" spans="1:6" ht="14.25">
      <c r="A359" s="196"/>
      <c r="B359" s="7"/>
      <c r="C359" s="6"/>
      <c r="E359" s="6"/>
      <c r="F359" s="6"/>
    </row>
    <row r="360" spans="1:6" ht="14.25">
      <c r="A360" s="196"/>
      <c r="B360" s="7"/>
      <c r="C360" s="6"/>
      <c r="E360" s="6"/>
      <c r="F360" s="6"/>
    </row>
    <row r="361" spans="1:6" ht="14.25">
      <c r="A361" s="196"/>
      <c r="B361" s="7"/>
      <c r="C361" s="6"/>
      <c r="E361" s="6"/>
      <c r="F361" s="6"/>
    </row>
    <row r="362" spans="1:6" ht="14.25">
      <c r="A362" s="196"/>
      <c r="B362" s="7"/>
      <c r="C362" s="6"/>
      <c r="E362" s="6"/>
      <c r="F362" s="6"/>
    </row>
    <row r="363" spans="1:6" ht="14.25">
      <c r="A363" s="196"/>
      <c r="B363" s="7"/>
      <c r="C363" s="6"/>
      <c r="E363" s="6"/>
      <c r="F363" s="6"/>
    </row>
    <row r="364" spans="1:6" ht="14.25">
      <c r="A364" s="196"/>
      <c r="B364" s="7"/>
      <c r="C364" s="6"/>
      <c r="E364" s="6"/>
      <c r="F364" s="6"/>
    </row>
    <row r="365" spans="1:6" ht="14.25">
      <c r="A365" s="196"/>
      <c r="B365" s="7"/>
      <c r="C365" s="6"/>
      <c r="E365" s="6"/>
      <c r="F365" s="6"/>
    </row>
    <row r="366" spans="1:6" ht="14.25">
      <c r="A366" s="196"/>
      <c r="B366" s="7"/>
      <c r="C366" s="6"/>
      <c r="E366" s="6"/>
      <c r="F366" s="6"/>
    </row>
    <row r="367" spans="1:6" ht="14.25">
      <c r="A367" s="196"/>
      <c r="B367" s="7"/>
      <c r="C367" s="6"/>
      <c r="E367" s="6"/>
      <c r="F367" s="6"/>
    </row>
    <row r="368" spans="1:6" ht="14.25">
      <c r="A368" s="196"/>
      <c r="B368" s="7"/>
      <c r="C368" s="6"/>
      <c r="E368" s="6"/>
      <c r="F368" s="6"/>
    </row>
    <row r="369" spans="1:6" ht="14.25">
      <c r="A369" s="196"/>
      <c r="B369" s="7"/>
      <c r="C369" s="6"/>
      <c r="E369" s="6"/>
      <c r="F369" s="6"/>
    </row>
    <row r="370" spans="1:6" ht="14.25">
      <c r="A370" s="196"/>
      <c r="B370" s="7"/>
      <c r="C370" s="6"/>
      <c r="E370" s="6"/>
      <c r="F370" s="6"/>
    </row>
    <row r="371" spans="1:6" ht="14.25">
      <c r="A371" s="196"/>
      <c r="B371" s="7"/>
      <c r="C371" s="6"/>
      <c r="E371" s="6"/>
      <c r="F371" s="6"/>
    </row>
    <row r="372" spans="1:6" ht="14.25">
      <c r="A372" s="196"/>
      <c r="B372" s="7"/>
      <c r="C372" s="6"/>
      <c r="E372" s="6"/>
      <c r="F372" s="6"/>
    </row>
    <row r="373" spans="1:6" ht="14.25">
      <c r="A373" s="196"/>
      <c r="B373" s="7"/>
      <c r="C373" s="6"/>
      <c r="E373" s="6"/>
      <c r="F373" s="6"/>
    </row>
    <row r="374" spans="1:6" ht="14.25">
      <c r="A374" s="196"/>
      <c r="B374" s="7"/>
      <c r="C374" s="6"/>
      <c r="E374" s="6"/>
      <c r="F374" s="6"/>
    </row>
    <row r="375" spans="1:6" ht="14.25">
      <c r="A375" s="196"/>
      <c r="B375" s="7"/>
      <c r="C375" s="6"/>
      <c r="E375" s="6"/>
      <c r="F375" s="6"/>
    </row>
    <row r="376" spans="1:6" ht="14.25">
      <c r="A376" s="196"/>
      <c r="B376" s="7"/>
      <c r="C376" s="6"/>
      <c r="E376" s="6"/>
      <c r="F376" s="6"/>
    </row>
    <row r="377" spans="1:6" ht="14.25">
      <c r="A377" s="196"/>
      <c r="B377" s="7"/>
      <c r="C377" s="6"/>
      <c r="E377" s="6"/>
      <c r="F377" s="6"/>
    </row>
    <row r="378" spans="1:6" ht="14.25">
      <c r="A378" s="196"/>
      <c r="B378" s="7"/>
      <c r="C378" s="6"/>
      <c r="E378" s="6"/>
      <c r="F378" s="6"/>
    </row>
    <row r="379" spans="1:6" ht="14.25">
      <c r="A379" s="196"/>
      <c r="B379" s="7"/>
      <c r="C379" s="6"/>
      <c r="E379" s="6"/>
      <c r="F379" s="6"/>
    </row>
    <row r="380" spans="1:6" ht="14.25">
      <c r="A380" s="196"/>
      <c r="B380" s="7"/>
      <c r="C380" s="6"/>
      <c r="E380" s="6"/>
      <c r="F380" s="6"/>
    </row>
    <row r="381" spans="1:6" ht="14.25">
      <c r="A381" s="196"/>
      <c r="B381" s="7"/>
      <c r="C381" s="6"/>
      <c r="E381" s="6"/>
      <c r="F381" s="6"/>
    </row>
    <row r="382" spans="1:6" ht="14.25">
      <c r="A382" s="196"/>
      <c r="B382" s="7"/>
      <c r="C382" s="6"/>
      <c r="E382" s="6"/>
      <c r="F382" s="6"/>
    </row>
    <row r="383" spans="1:6" ht="14.25">
      <c r="A383" s="196"/>
      <c r="B383" s="7"/>
      <c r="C383" s="6"/>
      <c r="E383" s="6"/>
      <c r="F383" s="6"/>
    </row>
    <row r="384" spans="1:6" ht="14.25">
      <c r="A384" s="196"/>
      <c r="B384" s="7"/>
      <c r="C384" s="6"/>
      <c r="E384" s="6"/>
      <c r="F384" s="6"/>
    </row>
    <row r="385" spans="1:6" ht="14.25">
      <c r="A385" s="196"/>
      <c r="B385" s="7"/>
      <c r="C385" s="6"/>
      <c r="E385" s="6"/>
      <c r="F385" s="6"/>
    </row>
    <row r="386" spans="1:6" ht="14.25">
      <c r="A386" s="196"/>
      <c r="B386" s="7"/>
      <c r="C386" s="6"/>
      <c r="E386" s="6"/>
      <c r="F386" s="6"/>
    </row>
    <row r="387" spans="1:6" ht="14.25">
      <c r="A387" s="196"/>
      <c r="B387" s="7"/>
      <c r="C387" s="6"/>
      <c r="E387" s="6"/>
      <c r="F387" s="6"/>
    </row>
    <row r="388" spans="1:6" ht="14.25">
      <c r="A388" s="196"/>
      <c r="B388" s="7"/>
      <c r="C388" s="6"/>
      <c r="E388" s="6"/>
      <c r="F388" s="6"/>
    </row>
    <row r="389" spans="1:6" ht="14.25">
      <c r="A389" s="196"/>
      <c r="B389" s="7"/>
      <c r="C389" s="6"/>
      <c r="E389" s="6"/>
      <c r="F389" s="6"/>
    </row>
    <row r="390" spans="1:6" ht="14.25">
      <c r="A390" s="196"/>
      <c r="B390" s="7"/>
      <c r="C390" s="6"/>
      <c r="E390" s="6"/>
      <c r="F390" s="6"/>
    </row>
    <row r="391" spans="1:6" ht="14.25">
      <c r="A391" s="196"/>
      <c r="B391" s="7"/>
      <c r="C391" s="6"/>
      <c r="E391" s="6"/>
      <c r="F391" s="6"/>
    </row>
    <row r="392" spans="1:6" ht="14.25">
      <c r="A392" s="196"/>
      <c r="B392" s="7"/>
      <c r="C392" s="6"/>
      <c r="E392" s="6"/>
      <c r="F392" s="6"/>
    </row>
    <row r="393" spans="1:6" ht="14.25">
      <c r="A393" s="196"/>
      <c r="B393" s="7"/>
      <c r="C393" s="6"/>
      <c r="E393" s="6"/>
      <c r="F393" s="6"/>
    </row>
    <row r="394" spans="1:6" ht="14.25">
      <c r="A394" s="196"/>
      <c r="B394" s="7"/>
      <c r="C394" s="6"/>
      <c r="E394" s="6"/>
      <c r="F394" s="6"/>
    </row>
    <row r="395" spans="1:6" ht="14.25">
      <c r="A395" s="196"/>
      <c r="B395" s="7"/>
      <c r="C395" s="6"/>
      <c r="E395" s="6"/>
      <c r="F395" s="6"/>
    </row>
    <row r="396" spans="1:6" ht="14.25">
      <c r="A396" s="196"/>
      <c r="B396" s="7"/>
      <c r="C396" s="6"/>
      <c r="E396" s="6"/>
      <c r="F396" s="6"/>
    </row>
    <row r="397" spans="1:6" ht="14.25">
      <c r="A397" s="196"/>
      <c r="B397" s="7"/>
      <c r="C397" s="6"/>
      <c r="E397" s="6"/>
      <c r="F397" s="6"/>
    </row>
    <row r="398" spans="1:6" ht="14.25">
      <c r="A398" s="196"/>
      <c r="B398" s="7"/>
      <c r="C398" s="6"/>
      <c r="E398" s="6"/>
      <c r="F398" s="6"/>
    </row>
    <row r="399" spans="1:6" ht="14.25">
      <c r="A399" s="196"/>
      <c r="B399" s="7"/>
      <c r="C399" s="6"/>
      <c r="E399" s="6"/>
      <c r="F399" s="6"/>
    </row>
    <row r="400" spans="1:6" ht="14.25">
      <c r="A400" s="196"/>
      <c r="B400" s="7"/>
      <c r="C400" s="6"/>
      <c r="E400" s="6"/>
      <c r="F400" s="6"/>
    </row>
    <row r="401" spans="1:6" ht="14.25">
      <c r="A401" s="196"/>
      <c r="B401" s="7"/>
      <c r="C401" s="6"/>
      <c r="E401" s="6"/>
      <c r="F401" s="6"/>
    </row>
    <row r="402" spans="1:6" ht="14.25">
      <c r="A402" s="196"/>
      <c r="B402" s="7"/>
      <c r="C402" s="6"/>
      <c r="E402" s="6"/>
      <c r="F402" s="6"/>
    </row>
    <row r="403" spans="1:6" ht="14.25">
      <c r="A403" s="196"/>
      <c r="B403" s="7"/>
      <c r="C403" s="6"/>
      <c r="E403" s="6"/>
      <c r="F403" s="6"/>
    </row>
    <row r="404" spans="1:6" ht="14.25">
      <c r="A404" s="196"/>
      <c r="B404" s="7"/>
      <c r="C404" s="6"/>
      <c r="E404" s="6"/>
      <c r="F404" s="6"/>
    </row>
    <row r="405" spans="1:6" ht="14.25">
      <c r="A405" s="196"/>
      <c r="B405" s="7"/>
      <c r="C405" s="6"/>
      <c r="E405" s="6"/>
      <c r="F405" s="6"/>
    </row>
    <row r="406" spans="1:6" ht="14.25">
      <c r="A406" s="196"/>
      <c r="B406" s="7"/>
      <c r="C406" s="6"/>
      <c r="E406" s="6"/>
      <c r="F406" s="6"/>
    </row>
    <row r="407" spans="1:6" ht="14.25">
      <c r="A407" s="196"/>
      <c r="B407" s="7"/>
      <c r="C407" s="6"/>
      <c r="E407" s="6"/>
      <c r="F407" s="6"/>
    </row>
    <row r="408" spans="1:6" ht="14.25">
      <c r="A408" s="196"/>
      <c r="B408" s="7"/>
      <c r="C408" s="6"/>
      <c r="E408" s="6"/>
      <c r="F408" s="6"/>
    </row>
    <row r="409" spans="1:6" ht="14.25">
      <c r="A409" s="196"/>
      <c r="B409" s="7"/>
      <c r="C409" s="6"/>
      <c r="E409" s="6"/>
      <c r="F409" s="6"/>
    </row>
    <row r="410" spans="1:6" ht="14.25">
      <c r="A410" s="196"/>
      <c r="B410" s="7"/>
      <c r="C410" s="6"/>
      <c r="E410" s="6"/>
      <c r="F410" s="6"/>
    </row>
    <row r="411" spans="1:6" ht="14.25">
      <c r="A411" s="196"/>
      <c r="B411" s="7"/>
      <c r="C411" s="6"/>
      <c r="E411" s="6"/>
      <c r="F411" s="6"/>
    </row>
    <row r="412" spans="1:6" ht="14.25">
      <c r="A412" s="196"/>
      <c r="B412" s="7"/>
      <c r="C412" s="6"/>
      <c r="E412" s="6"/>
      <c r="F412" s="6"/>
    </row>
    <row r="413" spans="1:6" ht="14.25">
      <c r="A413" s="196"/>
      <c r="B413" s="7"/>
      <c r="C413" s="6"/>
      <c r="E413" s="6"/>
      <c r="F413" s="6"/>
    </row>
    <row r="414" spans="1:6" ht="14.25">
      <c r="A414" s="196"/>
      <c r="B414" s="7"/>
      <c r="C414" s="6"/>
      <c r="E414" s="6"/>
      <c r="F414" s="6"/>
    </row>
    <row r="415" spans="1:6" ht="14.25">
      <c r="A415" s="196"/>
      <c r="B415" s="7"/>
      <c r="C415" s="6"/>
      <c r="E415" s="6"/>
      <c r="F415" s="6"/>
    </row>
    <row r="416" spans="1:6" ht="14.25">
      <c r="A416" s="196"/>
      <c r="B416" s="7"/>
      <c r="C416" s="6"/>
      <c r="E416" s="6"/>
      <c r="F416" s="6"/>
    </row>
    <row r="417" spans="1:6" ht="14.25">
      <c r="A417" s="196"/>
      <c r="B417" s="7"/>
      <c r="C417" s="6"/>
      <c r="E417" s="6"/>
      <c r="F417" s="6"/>
    </row>
    <row r="418" spans="1:6" ht="14.25">
      <c r="A418" s="196"/>
      <c r="B418" s="7"/>
      <c r="C418" s="6"/>
      <c r="E418" s="6"/>
      <c r="F418" s="6"/>
    </row>
    <row r="419" spans="1:6" ht="14.25">
      <c r="A419" s="196"/>
      <c r="B419" s="7"/>
      <c r="C419" s="6"/>
      <c r="E419" s="6"/>
      <c r="F419" s="6"/>
    </row>
    <row r="420" spans="1:6" ht="14.25">
      <c r="A420" s="196"/>
      <c r="B420" s="7"/>
      <c r="C420" s="6"/>
      <c r="E420" s="6"/>
      <c r="F420" s="6"/>
    </row>
    <row r="421" spans="1:6" ht="14.25">
      <c r="A421" s="196"/>
      <c r="B421" s="7"/>
      <c r="C421" s="6"/>
      <c r="E421" s="6"/>
      <c r="F421" s="6"/>
    </row>
    <row r="422" spans="1:6" ht="14.25">
      <c r="A422" s="196"/>
      <c r="B422" s="7"/>
      <c r="C422" s="6"/>
      <c r="E422" s="6"/>
      <c r="F422" s="6"/>
    </row>
    <row r="423" spans="1:6" ht="14.25">
      <c r="A423" s="196"/>
      <c r="B423" s="7"/>
      <c r="C423" s="6"/>
      <c r="E423" s="6"/>
      <c r="F423" s="6"/>
    </row>
    <row r="424" spans="1:6" ht="14.25">
      <c r="A424" s="196"/>
      <c r="B424" s="7"/>
      <c r="C424" s="6"/>
      <c r="E424" s="6"/>
      <c r="F424" s="6"/>
    </row>
    <row r="425" spans="1:6" ht="14.25">
      <c r="A425" s="196"/>
      <c r="B425" s="7"/>
      <c r="C425" s="6"/>
      <c r="E425" s="6"/>
      <c r="F425" s="6"/>
    </row>
    <row r="426" spans="1:6" ht="14.25">
      <c r="A426" s="196"/>
      <c r="B426" s="7"/>
      <c r="C426" s="6"/>
      <c r="E426" s="6"/>
      <c r="F426" s="6"/>
    </row>
    <row r="427" spans="1:6" ht="14.25">
      <c r="A427" s="196"/>
      <c r="B427" s="7"/>
      <c r="C427" s="6"/>
      <c r="E427" s="6"/>
      <c r="F427" s="6"/>
    </row>
    <row r="428" spans="1:6" ht="14.25">
      <c r="A428" s="196"/>
      <c r="B428" s="7"/>
      <c r="C428" s="6"/>
      <c r="E428" s="6"/>
      <c r="F428" s="6"/>
    </row>
    <row r="429" spans="1:6" ht="14.25">
      <c r="A429" s="196"/>
      <c r="B429" s="7"/>
      <c r="C429" s="6"/>
      <c r="E429" s="6"/>
      <c r="F429" s="6"/>
    </row>
    <row r="430" spans="1:6" ht="14.25">
      <c r="A430" s="196"/>
      <c r="B430" s="7"/>
      <c r="C430" s="6"/>
      <c r="E430" s="6"/>
      <c r="F430" s="6"/>
    </row>
    <row r="431" spans="1:6" ht="14.25">
      <c r="A431" s="196"/>
      <c r="B431" s="7"/>
      <c r="C431" s="6"/>
      <c r="E431" s="6"/>
      <c r="F431" s="6"/>
    </row>
    <row r="432" spans="1:6" ht="14.25">
      <c r="A432" s="196"/>
      <c r="B432" s="7"/>
      <c r="C432" s="6"/>
      <c r="E432" s="6"/>
      <c r="F432" s="6"/>
    </row>
    <row r="433" spans="1:6" ht="14.25">
      <c r="A433" s="196"/>
      <c r="B433" s="7"/>
      <c r="C433" s="6"/>
      <c r="E433" s="6"/>
      <c r="F433" s="6"/>
    </row>
    <row r="434" spans="1:6" ht="14.25">
      <c r="A434" s="196"/>
      <c r="B434" s="7"/>
      <c r="C434" s="6"/>
      <c r="E434" s="6"/>
      <c r="F434" s="6"/>
    </row>
    <row r="435" spans="1:6" ht="14.25">
      <c r="A435" s="196"/>
      <c r="B435" s="7"/>
      <c r="C435" s="6"/>
      <c r="E435" s="6"/>
      <c r="F435" s="6"/>
    </row>
    <row r="436" spans="1:6" ht="14.25">
      <c r="A436" s="196"/>
      <c r="B436" s="7"/>
      <c r="C436" s="6"/>
      <c r="E436" s="6"/>
      <c r="F436" s="6"/>
    </row>
    <row r="437" spans="1:6" ht="14.25">
      <c r="A437" s="196"/>
      <c r="B437" s="7"/>
      <c r="C437" s="6"/>
      <c r="E437" s="6"/>
      <c r="F437" s="6"/>
    </row>
    <row r="438" spans="1:6" ht="14.25">
      <c r="A438" s="196"/>
      <c r="B438" s="7"/>
      <c r="C438" s="6"/>
      <c r="E438" s="6"/>
      <c r="F438" s="6"/>
    </row>
    <row r="439" spans="1:6" ht="14.25">
      <c r="A439" s="196"/>
      <c r="B439" s="7"/>
      <c r="C439" s="6"/>
      <c r="E439" s="6"/>
      <c r="F439" s="6"/>
    </row>
    <row r="440" spans="1:6" ht="14.25">
      <c r="A440" s="196"/>
      <c r="B440" s="7"/>
      <c r="C440" s="6"/>
      <c r="E440" s="6"/>
      <c r="F440" s="6"/>
    </row>
    <row r="441" spans="1:6" ht="14.25">
      <c r="A441" s="196"/>
      <c r="B441" s="7"/>
      <c r="C441" s="6"/>
      <c r="E441" s="6"/>
      <c r="F441" s="6"/>
    </row>
    <row r="442" spans="1:6" ht="14.25">
      <c r="A442" s="196"/>
      <c r="B442" s="7"/>
      <c r="C442" s="6"/>
      <c r="E442" s="6"/>
      <c r="F442" s="6"/>
    </row>
    <row r="443" spans="1:6" ht="14.25">
      <c r="A443" s="196"/>
      <c r="B443" s="7"/>
      <c r="C443" s="6"/>
      <c r="E443" s="6"/>
      <c r="F443" s="6"/>
    </row>
    <row r="444" spans="1:6" ht="14.25">
      <c r="A444" s="196"/>
      <c r="B444" s="7"/>
      <c r="C444" s="6"/>
      <c r="E444" s="6"/>
      <c r="F444" s="6"/>
    </row>
    <row r="445" spans="1:6" ht="14.25">
      <c r="A445" s="196"/>
      <c r="B445" s="7"/>
      <c r="C445" s="6"/>
      <c r="E445" s="6"/>
      <c r="F445" s="6"/>
    </row>
    <row r="446" spans="1:6" ht="14.25">
      <c r="A446" s="196"/>
      <c r="B446" s="7"/>
      <c r="C446" s="6"/>
      <c r="E446" s="6"/>
      <c r="F446" s="6"/>
    </row>
    <row r="447" spans="1:6" ht="14.25">
      <c r="A447" s="196"/>
      <c r="B447" s="7"/>
      <c r="C447" s="6"/>
      <c r="E447" s="6"/>
      <c r="F447" s="6"/>
    </row>
    <row r="448" spans="1:6" ht="14.25">
      <c r="A448" s="196"/>
      <c r="B448" s="7"/>
      <c r="C448" s="6"/>
      <c r="E448" s="6"/>
      <c r="F448" s="6"/>
    </row>
    <row r="449" spans="1:6" ht="14.25">
      <c r="A449" s="196"/>
      <c r="B449" s="7"/>
      <c r="C449" s="6"/>
      <c r="E449" s="6"/>
      <c r="F449" s="6"/>
    </row>
    <row r="450" spans="1:6" ht="14.25">
      <c r="A450" s="196"/>
      <c r="B450" s="7"/>
      <c r="C450" s="6"/>
      <c r="E450" s="6"/>
      <c r="F450" s="6"/>
    </row>
    <row r="451" spans="1:6" ht="14.25">
      <c r="A451" s="196"/>
      <c r="B451" s="7"/>
      <c r="C451" s="6"/>
      <c r="E451" s="6"/>
      <c r="F451" s="6"/>
    </row>
    <row r="452" spans="1:6" ht="14.25">
      <c r="A452" s="196"/>
      <c r="B452" s="7"/>
      <c r="C452" s="6"/>
      <c r="E452" s="6"/>
      <c r="F452" s="6"/>
    </row>
    <row r="453" spans="1:6" ht="14.25">
      <c r="A453" s="196"/>
      <c r="B453" s="7"/>
      <c r="C453" s="6"/>
      <c r="E453" s="6"/>
      <c r="F453" s="6"/>
    </row>
    <row r="454" spans="1:6" ht="14.25">
      <c r="A454" s="196"/>
      <c r="B454" s="7"/>
      <c r="C454" s="6"/>
      <c r="E454" s="6"/>
      <c r="F454" s="6"/>
    </row>
    <row r="455" spans="1:6" ht="14.25">
      <c r="A455" s="196"/>
      <c r="B455" s="7"/>
      <c r="C455" s="6"/>
      <c r="E455" s="6"/>
      <c r="F455" s="6"/>
    </row>
    <row r="456" spans="1:6" ht="14.25">
      <c r="A456" s="196"/>
      <c r="B456" s="7"/>
      <c r="C456" s="6"/>
      <c r="E456" s="6"/>
      <c r="F456" s="6"/>
    </row>
    <row r="457" spans="1:6" ht="14.25">
      <c r="A457" s="196"/>
      <c r="B457" s="7"/>
      <c r="C457" s="6"/>
      <c r="E457" s="6"/>
      <c r="F457" s="6"/>
    </row>
    <row r="458" spans="1:6" ht="14.25">
      <c r="A458" s="196"/>
      <c r="B458" s="7"/>
      <c r="C458" s="6"/>
      <c r="E458" s="6"/>
      <c r="F458" s="6"/>
    </row>
    <row r="459" spans="1:6" ht="14.25">
      <c r="A459" s="196"/>
      <c r="B459" s="7"/>
      <c r="C459" s="6"/>
      <c r="E459" s="6"/>
      <c r="F459" s="6"/>
    </row>
    <row r="460" spans="1:6" ht="14.25">
      <c r="A460" s="196"/>
      <c r="B460" s="7"/>
      <c r="C460" s="6"/>
      <c r="E460" s="6"/>
      <c r="F460" s="6"/>
    </row>
    <row r="461" spans="1:6" ht="14.25">
      <c r="A461" s="196"/>
      <c r="B461" s="7"/>
      <c r="C461" s="6"/>
      <c r="E461" s="6"/>
      <c r="F461" s="6"/>
    </row>
    <row r="462" spans="1:6" ht="14.25">
      <c r="A462" s="196"/>
      <c r="B462" s="7"/>
      <c r="C462" s="6"/>
      <c r="E462" s="6"/>
      <c r="F462" s="6"/>
    </row>
    <row r="463" spans="1:6" ht="14.25">
      <c r="A463" s="196"/>
      <c r="B463" s="7"/>
      <c r="C463" s="6"/>
      <c r="E463" s="6"/>
      <c r="F463" s="6"/>
    </row>
    <row r="464" spans="1:6" ht="14.25">
      <c r="A464" s="196"/>
      <c r="B464" s="7"/>
      <c r="C464" s="6"/>
      <c r="E464" s="6"/>
      <c r="F464" s="6"/>
    </row>
    <row r="465" spans="1:6" ht="14.25">
      <c r="A465" s="196"/>
      <c r="B465" s="7"/>
      <c r="C465" s="6"/>
      <c r="E465" s="6"/>
      <c r="F465" s="6"/>
    </row>
    <row r="466" spans="1:6" ht="14.25">
      <c r="A466" s="196"/>
      <c r="B466" s="7"/>
      <c r="C466" s="6"/>
      <c r="E466" s="6"/>
      <c r="F466" s="6"/>
    </row>
    <row r="467" spans="1:6" ht="14.25">
      <c r="A467" s="196"/>
      <c r="B467" s="7"/>
      <c r="C467" s="6"/>
      <c r="E467" s="6"/>
      <c r="F467" s="6"/>
    </row>
    <row r="468" spans="1:6" ht="14.25">
      <c r="A468" s="196"/>
      <c r="B468" s="7"/>
      <c r="C468" s="6"/>
      <c r="E468" s="6"/>
      <c r="F468" s="6"/>
    </row>
    <row r="469" spans="1:6" ht="14.25">
      <c r="A469" s="196"/>
      <c r="B469" s="7"/>
      <c r="C469" s="6"/>
      <c r="E469" s="6"/>
      <c r="F469" s="6"/>
    </row>
    <row r="470" spans="1:6" ht="14.25">
      <c r="A470" s="196"/>
      <c r="B470" s="7"/>
      <c r="C470" s="6"/>
      <c r="E470" s="6"/>
      <c r="F470" s="6"/>
    </row>
    <row r="471" spans="1:6" ht="14.25">
      <c r="A471" s="196"/>
      <c r="B471" s="7"/>
      <c r="C471" s="6"/>
      <c r="E471" s="6"/>
      <c r="F471" s="6"/>
    </row>
    <row r="472" spans="1:6" ht="14.25">
      <c r="A472" s="196"/>
      <c r="B472" s="7"/>
      <c r="C472" s="6"/>
      <c r="E472" s="6"/>
      <c r="F472" s="6"/>
    </row>
    <row r="473" spans="1:6" ht="14.25">
      <c r="A473" s="196"/>
      <c r="B473" s="7"/>
      <c r="C473" s="6"/>
      <c r="E473" s="6"/>
      <c r="F473" s="6"/>
    </row>
    <row r="474" spans="1:6" ht="14.25">
      <c r="A474" s="196"/>
      <c r="B474" s="7"/>
      <c r="C474" s="6"/>
      <c r="E474" s="6"/>
      <c r="F474" s="6"/>
    </row>
    <row r="475" spans="1:6" ht="14.25">
      <c r="A475" s="196"/>
      <c r="B475" s="7"/>
      <c r="C475" s="6"/>
      <c r="E475" s="6"/>
      <c r="F475" s="6"/>
    </row>
    <row r="476" spans="1:6" ht="14.25">
      <c r="A476" s="196"/>
      <c r="B476" s="7"/>
      <c r="C476" s="6"/>
      <c r="E476" s="6"/>
      <c r="F476" s="6"/>
    </row>
    <row r="477" spans="1:6" ht="14.25">
      <c r="A477" s="196"/>
      <c r="B477" s="7"/>
      <c r="C477" s="6"/>
      <c r="E477" s="6"/>
      <c r="F477" s="6"/>
    </row>
    <row r="478" spans="1:6" ht="14.25">
      <c r="A478" s="196"/>
      <c r="B478" s="7"/>
      <c r="C478" s="6"/>
      <c r="E478" s="6"/>
      <c r="F478" s="6"/>
    </row>
    <row r="479" spans="1:6" ht="14.25">
      <c r="A479" s="196"/>
      <c r="B479" s="7"/>
      <c r="C479" s="6"/>
      <c r="E479" s="6"/>
      <c r="F479" s="6"/>
    </row>
    <row r="480" spans="1:6" ht="14.25">
      <c r="A480" s="196"/>
      <c r="B480" s="7"/>
      <c r="C480" s="6"/>
      <c r="E480" s="6"/>
      <c r="F480" s="6"/>
    </row>
    <row r="481" spans="1:6" ht="14.25">
      <c r="A481" s="196"/>
      <c r="B481" s="7"/>
      <c r="C481" s="6"/>
      <c r="E481" s="6"/>
      <c r="F481" s="6"/>
    </row>
    <row r="482" spans="1:6" ht="14.25">
      <c r="A482" s="196"/>
      <c r="B482" s="7"/>
      <c r="C482" s="6"/>
      <c r="E482" s="6"/>
      <c r="F482" s="6"/>
    </row>
    <row r="483" spans="1:6" ht="14.25">
      <c r="A483" s="196"/>
      <c r="B483" s="7"/>
      <c r="C483" s="6"/>
      <c r="E483" s="6"/>
      <c r="F483" s="6"/>
    </row>
    <row r="484" spans="1:6" ht="14.25">
      <c r="A484" s="196"/>
      <c r="B484" s="7"/>
      <c r="C484" s="6"/>
      <c r="E484" s="6"/>
      <c r="F484" s="6"/>
    </row>
    <row r="485" spans="1:6" ht="14.25">
      <c r="A485" s="196"/>
      <c r="B485" s="7"/>
      <c r="C485" s="6"/>
      <c r="E485" s="6"/>
      <c r="F485" s="6"/>
    </row>
    <row r="486" spans="1:6" ht="14.25">
      <c r="A486" s="196"/>
      <c r="B486" s="7"/>
      <c r="C486" s="6"/>
      <c r="E486" s="6"/>
      <c r="F486" s="6"/>
    </row>
    <row r="487" spans="1:6" ht="14.25">
      <c r="A487" s="196"/>
      <c r="B487" s="7"/>
      <c r="C487" s="6"/>
      <c r="E487" s="6"/>
      <c r="F487" s="6"/>
    </row>
    <row r="488" spans="1:6" ht="14.25">
      <c r="A488" s="196"/>
      <c r="B488" s="7"/>
      <c r="C488" s="6"/>
      <c r="E488" s="6"/>
      <c r="F488" s="6"/>
    </row>
    <row r="489" spans="1:6" ht="14.25">
      <c r="A489" s="196"/>
      <c r="B489" s="7"/>
      <c r="C489" s="6"/>
      <c r="E489" s="6"/>
      <c r="F489" s="6"/>
    </row>
    <row r="490" spans="1:6" ht="14.25">
      <c r="A490" s="196"/>
      <c r="B490" s="7"/>
      <c r="C490" s="6"/>
      <c r="E490" s="6"/>
      <c r="F490" s="6"/>
    </row>
    <row r="491" spans="1:6" ht="14.25">
      <c r="A491" s="196"/>
      <c r="B491" s="7"/>
      <c r="C491" s="6"/>
      <c r="E491" s="6"/>
      <c r="F491" s="6"/>
    </row>
    <row r="492" spans="1:6" ht="14.25">
      <c r="A492" s="196"/>
      <c r="B492" s="7"/>
      <c r="C492" s="6"/>
      <c r="E492" s="6"/>
      <c r="F492" s="6"/>
    </row>
    <row r="493" spans="1:6" ht="14.25">
      <c r="A493" s="196"/>
      <c r="B493" s="7"/>
      <c r="C493" s="6"/>
      <c r="E493" s="6"/>
      <c r="F493" s="6"/>
    </row>
    <row r="494" spans="1:6" ht="14.25">
      <c r="A494" s="196"/>
      <c r="B494" s="7"/>
      <c r="C494" s="6"/>
      <c r="E494" s="6"/>
      <c r="F494" s="6"/>
    </row>
    <row r="495" spans="1:6" ht="14.25">
      <c r="A495" s="196"/>
      <c r="B495" s="7"/>
      <c r="C495" s="6"/>
      <c r="E495" s="6"/>
      <c r="F495" s="6"/>
    </row>
    <row r="496" spans="1:6" ht="14.25">
      <c r="A496" s="196"/>
      <c r="B496" s="7"/>
      <c r="C496" s="6"/>
      <c r="E496" s="6"/>
      <c r="F496" s="6"/>
    </row>
    <row r="497" spans="1:6" ht="14.25">
      <c r="A497" s="196"/>
      <c r="B497" s="7"/>
      <c r="C497" s="6"/>
      <c r="E497" s="6"/>
      <c r="F497" s="6"/>
    </row>
    <row r="498" spans="1:6" ht="14.25">
      <c r="A498" s="196"/>
      <c r="B498" s="7"/>
      <c r="C498" s="6"/>
      <c r="E498" s="6"/>
      <c r="F498" s="6"/>
    </row>
    <row r="499" spans="1:6" ht="14.25">
      <c r="A499" s="196"/>
      <c r="B499" s="7"/>
      <c r="C499" s="6"/>
      <c r="E499" s="6"/>
      <c r="F499" s="6"/>
    </row>
    <row r="500" spans="1:6" ht="14.25">
      <c r="A500" s="196"/>
      <c r="B500" s="7"/>
      <c r="C500" s="6"/>
      <c r="E500" s="6"/>
      <c r="F500" s="6"/>
    </row>
    <row r="501" spans="1:6" ht="14.25">
      <c r="A501" s="196"/>
      <c r="B501" s="7"/>
      <c r="C501" s="6"/>
      <c r="E501" s="6"/>
      <c r="F501" s="6"/>
    </row>
    <row r="502" spans="1:6" ht="14.25">
      <c r="A502" s="196"/>
      <c r="B502" s="7"/>
      <c r="C502" s="6"/>
      <c r="E502" s="6"/>
      <c r="F502" s="6"/>
    </row>
    <row r="503" spans="1:6" ht="14.25">
      <c r="A503" s="196"/>
      <c r="B503" s="7"/>
      <c r="C503" s="6"/>
      <c r="E503" s="6"/>
      <c r="F503" s="6"/>
    </row>
    <row r="504" spans="1:6" ht="14.25">
      <c r="A504" s="196"/>
      <c r="B504" s="7"/>
      <c r="C504" s="6"/>
      <c r="E504" s="6"/>
      <c r="F504" s="6"/>
    </row>
    <row r="505" spans="1:6" ht="14.25">
      <c r="A505" s="196"/>
      <c r="B505" s="7"/>
      <c r="C505" s="6"/>
      <c r="E505" s="6"/>
      <c r="F505" s="6"/>
    </row>
    <row r="506" spans="1:6" ht="14.25">
      <c r="A506" s="196"/>
      <c r="B506" s="7"/>
      <c r="C506" s="6"/>
      <c r="E506" s="6"/>
      <c r="F506" s="6"/>
    </row>
    <row r="507" spans="1:6" ht="14.25">
      <c r="A507" s="196"/>
      <c r="B507" s="7"/>
      <c r="C507" s="6"/>
      <c r="E507" s="6"/>
      <c r="F507" s="6"/>
    </row>
    <row r="508" spans="1:6" ht="14.25">
      <c r="A508" s="196"/>
      <c r="B508" s="7"/>
      <c r="C508" s="6"/>
      <c r="E508" s="6"/>
      <c r="F508" s="6"/>
    </row>
    <row r="509" spans="1:6" ht="14.25">
      <c r="A509" s="196"/>
      <c r="B509" s="7"/>
      <c r="C509" s="6"/>
      <c r="E509" s="6"/>
      <c r="F509" s="6"/>
    </row>
    <row r="510" spans="1:6" ht="14.25">
      <c r="A510" s="196"/>
      <c r="B510" s="7"/>
      <c r="C510" s="6"/>
      <c r="E510" s="6"/>
      <c r="F510" s="6"/>
    </row>
    <row r="511" spans="1:6" ht="14.25">
      <c r="A511" s="196"/>
      <c r="B511" s="7"/>
      <c r="C511" s="6"/>
      <c r="E511" s="6"/>
      <c r="F511" s="6"/>
    </row>
    <row r="512" spans="1:6" ht="14.25">
      <c r="A512" s="196"/>
      <c r="B512" s="7"/>
      <c r="C512" s="6"/>
      <c r="E512" s="6"/>
      <c r="F512" s="6"/>
    </row>
    <row r="513" spans="1:6" ht="14.25">
      <c r="A513" s="196"/>
      <c r="B513" s="7"/>
      <c r="C513" s="6"/>
      <c r="E513" s="6"/>
      <c r="F513" s="6"/>
    </row>
    <row r="514" spans="1:6" ht="14.25">
      <c r="A514" s="196"/>
      <c r="B514" s="7"/>
      <c r="C514" s="6"/>
      <c r="E514" s="6"/>
      <c r="F514" s="6"/>
    </row>
    <row r="515" spans="1:6" ht="14.25">
      <c r="A515" s="196"/>
      <c r="B515" s="7"/>
      <c r="C515" s="6"/>
      <c r="E515" s="6"/>
      <c r="F515" s="6"/>
    </row>
    <row r="516" spans="1:6" ht="14.25">
      <c r="A516" s="196"/>
      <c r="B516" s="7"/>
      <c r="C516" s="6"/>
      <c r="E516" s="6"/>
      <c r="F516" s="6"/>
    </row>
    <row r="517" spans="1:6" ht="14.25">
      <c r="A517" s="196"/>
      <c r="B517" s="7"/>
      <c r="C517" s="6"/>
      <c r="E517" s="6"/>
      <c r="F517" s="6"/>
    </row>
    <row r="518" spans="1:6" ht="14.25">
      <c r="A518" s="196"/>
      <c r="B518" s="7"/>
      <c r="C518" s="6"/>
      <c r="E518" s="6"/>
      <c r="F518" s="6"/>
    </row>
    <row r="519" spans="1:6" ht="14.25">
      <c r="A519" s="196"/>
      <c r="B519" s="7"/>
      <c r="C519" s="6"/>
      <c r="E519" s="6"/>
      <c r="F519" s="6"/>
    </row>
    <row r="520" spans="1:6" ht="14.25">
      <c r="A520" s="196"/>
      <c r="B520" s="7"/>
      <c r="C520" s="6"/>
      <c r="E520" s="6"/>
      <c r="F520" s="6"/>
    </row>
    <row r="521" spans="1:6" ht="14.25">
      <c r="A521" s="196"/>
      <c r="B521" s="7"/>
      <c r="C521" s="6"/>
      <c r="E521" s="6"/>
      <c r="F521" s="6"/>
    </row>
    <row r="522" spans="1:6" ht="14.25">
      <c r="A522" s="196"/>
      <c r="B522" s="7"/>
      <c r="C522" s="6"/>
      <c r="E522" s="6"/>
      <c r="F522" s="6"/>
    </row>
    <row r="523" spans="1:6" ht="14.25">
      <c r="A523" s="196"/>
      <c r="B523" s="7"/>
      <c r="C523" s="6"/>
      <c r="E523" s="6"/>
      <c r="F523" s="6"/>
    </row>
    <row r="524" spans="1:6" ht="14.25">
      <c r="A524" s="196"/>
      <c r="B524" s="7"/>
      <c r="C524" s="6"/>
      <c r="E524" s="6"/>
      <c r="F524" s="6"/>
    </row>
    <row r="525" spans="1:6" ht="14.25">
      <c r="A525" s="196"/>
      <c r="B525" s="7"/>
      <c r="C525" s="6"/>
      <c r="E525" s="6"/>
      <c r="F525" s="6"/>
    </row>
    <row r="526" spans="1:6" ht="14.25">
      <c r="A526" s="196"/>
      <c r="B526" s="7"/>
      <c r="C526" s="6"/>
      <c r="E526" s="6"/>
      <c r="F526" s="6"/>
    </row>
    <row r="527" spans="1:6" ht="14.25">
      <c r="A527" s="196"/>
      <c r="B527" s="7"/>
      <c r="C527" s="6"/>
      <c r="E527" s="6"/>
      <c r="F527" s="6"/>
    </row>
    <row r="528" spans="1:6" ht="14.25">
      <c r="A528" s="196"/>
      <c r="B528" s="7"/>
      <c r="C528" s="6"/>
      <c r="E528" s="6"/>
      <c r="F528" s="6"/>
    </row>
    <row r="529" spans="1:6" ht="14.25">
      <c r="A529" s="196"/>
      <c r="B529" s="7"/>
      <c r="C529" s="6"/>
      <c r="E529" s="6"/>
      <c r="F529" s="6"/>
    </row>
    <row r="530" spans="1:6" ht="14.25">
      <c r="A530" s="196"/>
      <c r="B530" s="7"/>
      <c r="C530" s="6"/>
      <c r="E530" s="6"/>
      <c r="F530" s="6"/>
    </row>
    <row r="531" ht="12.75">
      <c r="A531" s="194"/>
    </row>
    <row r="532" ht="12.75">
      <c r="A532" s="194"/>
    </row>
    <row r="533" ht="12.75">
      <c r="A533" s="194"/>
    </row>
    <row r="534" ht="12.75">
      <c r="A534" s="194"/>
    </row>
    <row r="535" ht="12.75">
      <c r="A535" s="194"/>
    </row>
    <row r="536" ht="12.75">
      <c r="A536" s="194"/>
    </row>
    <row r="537" ht="12.75">
      <c r="A537" s="194"/>
    </row>
    <row r="538" ht="12.75">
      <c r="A538" s="194"/>
    </row>
    <row r="539" ht="12.75">
      <c r="A539" s="194"/>
    </row>
    <row r="540" ht="12.75">
      <c r="A540" s="194"/>
    </row>
    <row r="541" ht="12.75">
      <c r="A541" s="194"/>
    </row>
    <row r="542" ht="12.75">
      <c r="A542" s="194"/>
    </row>
    <row r="543" ht="12.75">
      <c r="A543" s="194"/>
    </row>
    <row r="544" ht="12.75">
      <c r="A544" s="194"/>
    </row>
    <row r="545" ht="12.75">
      <c r="A545" s="194"/>
    </row>
    <row r="546" ht="12.75">
      <c r="A546" s="194"/>
    </row>
    <row r="547" ht="12.75">
      <c r="A547" s="194"/>
    </row>
    <row r="548" ht="12.75">
      <c r="A548" s="194"/>
    </row>
    <row r="549" ht="12.75">
      <c r="A549" s="194"/>
    </row>
    <row r="550" ht="12.75">
      <c r="A550" s="194"/>
    </row>
    <row r="551" ht="12.75">
      <c r="A551" s="194"/>
    </row>
    <row r="552" ht="12.75">
      <c r="A552" s="194"/>
    </row>
    <row r="553" ht="12.75">
      <c r="A553" s="194"/>
    </row>
    <row r="554" ht="12.75">
      <c r="A554" s="194"/>
    </row>
    <row r="555" ht="12.75">
      <c r="A555" s="194"/>
    </row>
    <row r="556" ht="12.75">
      <c r="A556" s="194"/>
    </row>
    <row r="557" ht="12.75">
      <c r="A557" s="194"/>
    </row>
    <row r="558" ht="12.75">
      <c r="A558" s="194"/>
    </row>
    <row r="559" ht="12.75">
      <c r="A559" s="194"/>
    </row>
    <row r="560" ht="12.75">
      <c r="A560" s="194"/>
    </row>
    <row r="561" ht="12.75">
      <c r="A561" s="194"/>
    </row>
    <row r="562" ht="12.75">
      <c r="A562" s="194"/>
    </row>
    <row r="563" ht="12.75">
      <c r="A563" s="194"/>
    </row>
    <row r="564" ht="12.75">
      <c r="A564" s="194"/>
    </row>
    <row r="565" ht="12.75">
      <c r="A565" s="194"/>
    </row>
    <row r="566" ht="12.75">
      <c r="A566" s="194"/>
    </row>
    <row r="567" ht="12.75">
      <c r="A567" s="194"/>
    </row>
    <row r="568" ht="12.75">
      <c r="A568" s="194"/>
    </row>
    <row r="569" ht="12.75">
      <c r="A569" s="194"/>
    </row>
    <row r="570" ht="12.75">
      <c r="A570" s="194"/>
    </row>
    <row r="571" ht="12.75">
      <c r="A571" s="194"/>
    </row>
    <row r="572" ht="12.75">
      <c r="A572" s="194"/>
    </row>
    <row r="573" ht="12.75">
      <c r="A573" s="194"/>
    </row>
    <row r="574" ht="12.75">
      <c r="A574" s="194"/>
    </row>
    <row r="575" ht="12.75">
      <c r="A575" s="194"/>
    </row>
    <row r="576" ht="12.75">
      <c r="A576" s="194"/>
    </row>
    <row r="577" ht="12.75">
      <c r="A577" s="194"/>
    </row>
    <row r="578" ht="12.75">
      <c r="A578" s="194"/>
    </row>
    <row r="579" ht="12.75">
      <c r="A579" s="194"/>
    </row>
    <row r="580" ht="12.75">
      <c r="A580" s="194"/>
    </row>
    <row r="581" ht="12.75">
      <c r="A581" s="194"/>
    </row>
    <row r="582" ht="12.75">
      <c r="A582" s="194"/>
    </row>
    <row r="583" ht="12.75">
      <c r="A583" s="194"/>
    </row>
    <row r="584" ht="12.75">
      <c r="A584" s="194"/>
    </row>
    <row r="585" ht="12.75">
      <c r="A585" s="194"/>
    </row>
    <row r="586" ht="12.75">
      <c r="A586" s="194"/>
    </row>
    <row r="587" ht="12.75">
      <c r="A587" s="194"/>
    </row>
    <row r="588" ht="12.75">
      <c r="A588" s="194"/>
    </row>
    <row r="589" ht="12.75">
      <c r="A589" s="194"/>
    </row>
    <row r="590" ht="12.75">
      <c r="A590" s="194"/>
    </row>
    <row r="591" ht="12.75">
      <c r="A591" s="194"/>
    </row>
    <row r="592" ht="12.75">
      <c r="A592" s="194"/>
    </row>
    <row r="593" ht="12.75">
      <c r="A593" s="194"/>
    </row>
    <row r="594" ht="12.75">
      <c r="A594" s="194"/>
    </row>
    <row r="595" ht="12.75">
      <c r="A595" s="194"/>
    </row>
    <row r="596" ht="12.75">
      <c r="A596" s="194"/>
    </row>
    <row r="597" ht="12.75">
      <c r="A597" s="194"/>
    </row>
    <row r="598" ht="12.75">
      <c r="A598" s="194"/>
    </row>
    <row r="599" ht="12.75">
      <c r="A599" s="194"/>
    </row>
    <row r="600" ht="12.75">
      <c r="A600" s="194"/>
    </row>
    <row r="601" ht="12.75">
      <c r="A601" s="194"/>
    </row>
    <row r="602" ht="12.75">
      <c r="A602" s="194"/>
    </row>
    <row r="603" ht="12.75">
      <c r="A603" s="194"/>
    </row>
    <row r="604" ht="12.75">
      <c r="A604" s="194"/>
    </row>
    <row r="605" ht="12.75">
      <c r="A605" s="194"/>
    </row>
    <row r="606" ht="12.75">
      <c r="A606" s="194"/>
    </row>
    <row r="607" ht="12.75">
      <c r="A607" s="194"/>
    </row>
    <row r="608" ht="12.75">
      <c r="A608" s="194"/>
    </row>
    <row r="609" ht="12.75">
      <c r="A609" s="194"/>
    </row>
    <row r="610" ht="12.75">
      <c r="A610" s="194"/>
    </row>
    <row r="611" ht="12.75">
      <c r="A611" s="194"/>
    </row>
    <row r="612" ht="12.75">
      <c r="A612" s="194"/>
    </row>
    <row r="613" ht="12.75">
      <c r="A613" s="194"/>
    </row>
    <row r="614" ht="12.75">
      <c r="A614" s="194"/>
    </row>
    <row r="615" ht="12.75">
      <c r="A615" s="194"/>
    </row>
    <row r="616" ht="12.75">
      <c r="A616" s="194"/>
    </row>
    <row r="617" ht="12.75">
      <c r="A617" s="194"/>
    </row>
    <row r="618" ht="12.75">
      <c r="A618" s="194"/>
    </row>
    <row r="619" ht="12.75">
      <c r="A619" s="194"/>
    </row>
    <row r="620" ht="12.75">
      <c r="A620" s="194"/>
    </row>
    <row r="621" ht="12.75">
      <c r="A621" s="194"/>
    </row>
    <row r="622" ht="12.75">
      <c r="A622" s="194"/>
    </row>
    <row r="623" ht="12.75">
      <c r="A623" s="194"/>
    </row>
    <row r="624" ht="12.75">
      <c r="A624" s="194"/>
    </row>
    <row r="625" ht="12.75">
      <c r="A625" s="194"/>
    </row>
    <row r="626" ht="12.75">
      <c r="A626" s="194"/>
    </row>
    <row r="627" ht="12.75">
      <c r="A627" s="194"/>
    </row>
    <row r="628" ht="12.75">
      <c r="A628" s="194"/>
    </row>
    <row r="629" ht="12.75">
      <c r="A629" s="194"/>
    </row>
    <row r="630" ht="12.75">
      <c r="A630" s="194"/>
    </row>
    <row r="631" ht="12.75">
      <c r="A631" s="194"/>
    </row>
    <row r="632" ht="12.75">
      <c r="A632" s="194"/>
    </row>
    <row r="633" ht="12.75">
      <c r="A633" s="194"/>
    </row>
    <row r="634" ht="12.75">
      <c r="A634" s="194"/>
    </row>
    <row r="635" ht="12.75">
      <c r="A635" s="194"/>
    </row>
    <row r="636" ht="12.75">
      <c r="A636" s="194"/>
    </row>
    <row r="637" ht="12.75">
      <c r="A637" s="194"/>
    </row>
    <row r="638" ht="12.75">
      <c r="A638" s="194"/>
    </row>
    <row r="639" ht="12.75">
      <c r="A639" s="194"/>
    </row>
    <row r="640" ht="12.75">
      <c r="A640" s="194"/>
    </row>
    <row r="641" ht="12.75">
      <c r="A641" s="194"/>
    </row>
    <row r="642" ht="12.75">
      <c r="A642" s="194"/>
    </row>
    <row r="643" ht="12.75">
      <c r="A643" s="194"/>
    </row>
    <row r="644" ht="12.75">
      <c r="A644" s="194"/>
    </row>
    <row r="645" ht="12.75">
      <c r="A645" s="194"/>
    </row>
    <row r="646" ht="12.75">
      <c r="A646" s="194"/>
    </row>
    <row r="647" ht="12.75">
      <c r="A647" s="194"/>
    </row>
    <row r="648" ht="12.75">
      <c r="A648" s="194"/>
    </row>
    <row r="649" ht="12.75">
      <c r="A649" s="194"/>
    </row>
    <row r="650" ht="12.75">
      <c r="A650" s="194"/>
    </row>
    <row r="651" ht="12.75">
      <c r="A651" s="194"/>
    </row>
    <row r="652" ht="12.75">
      <c r="A652" s="194"/>
    </row>
    <row r="653" ht="12.75">
      <c r="A653" s="194"/>
    </row>
    <row r="654" ht="12.75">
      <c r="A654" s="194"/>
    </row>
    <row r="655" ht="12.75">
      <c r="A655" s="194"/>
    </row>
    <row r="656" ht="12.75">
      <c r="A656" s="194"/>
    </row>
    <row r="657" ht="12.75">
      <c r="A657" s="194"/>
    </row>
    <row r="658" ht="12.75">
      <c r="A658" s="194"/>
    </row>
    <row r="659" ht="12.75">
      <c r="A659" s="194"/>
    </row>
    <row r="660" ht="12.75">
      <c r="A660" s="194"/>
    </row>
    <row r="661" ht="12.75">
      <c r="A661" s="194"/>
    </row>
    <row r="662" ht="12.75">
      <c r="A662" s="194"/>
    </row>
    <row r="663" ht="12.75">
      <c r="A663" s="194"/>
    </row>
    <row r="664" ht="12.75">
      <c r="A664" s="194"/>
    </row>
    <row r="665" ht="12.75">
      <c r="A665" s="194"/>
    </row>
    <row r="666" ht="12.75">
      <c r="A666" s="194"/>
    </row>
    <row r="667" ht="12.75">
      <c r="A667" s="194"/>
    </row>
    <row r="668" ht="12.75">
      <c r="A668" s="194"/>
    </row>
    <row r="669" ht="12.75">
      <c r="A669" s="194"/>
    </row>
    <row r="670" ht="12.75">
      <c r="A670" s="194"/>
    </row>
    <row r="671" ht="12.75">
      <c r="A671" s="194"/>
    </row>
    <row r="672" ht="12.75">
      <c r="A672" s="194"/>
    </row>
    <row r="673" ht="12.75">
      <c r="A673" s="194"/>
    </row>
    <row r="674" ht="12.75">
      <c r="A674" s="194"/>
    </row>
    <row r="675" ht="12.75">
      <c r="A675" s="194"/>
    </row>
    <row r="676" ht="12.75">
      <c r="A676" s="194"/>
    </row>
    <row r="677" ht="12.75">
      <c r="A677" s="194"/>
    </row>
    <row r="678" ht="12.75">
      <c r="A678" s="194"/>
    </row>
    <row r="679" ht="12.75">
      <c r="A679" s="194"/>
    </row>
    <row r="680" ht="12.75">
      <c r="A680" s="194"/>
    </row>
    <row r="681" ht="12.75">
      <c r="A681" s="194"/>
    </row>
    <row r="682" ht="12.75">
      <c r="A682" s="194"/>
    </row>
    <row r="683" ht="12.75">
      <c r="A683" s="194"/>
    </row>
    <row r="684" ht="12.75">
      <c r="A684" s="194"/>
    </row>
    <row r="685" ht="12.75">
      <c r="A685" s="194"/>
    </row>
    <row r="686" ht="12.75">
      <c r="A686" s="194"/>
    </row>
    <row r="687" ht="12.75">
      <c r="A687" s="194"/>
    </row>
    <row r="688" ht="12.75">
      <c r="A688" s="194"/>
    </row>
    <row r="689" ht="12.75">
      <c r="A689" s="194"/>
    </row>
    <row r="690" ht="12.75">
      <c r="A690" s="194"/>
    </row>
    <row r="691" ht="12.75">
      <c r="A691" s="194"/>
    </row>
    <row r="692" ht="12.75">
      <c r="A692" s="194"/>
    </row>
    <row r="693" ht="12.75">
      <c r="A693" s="194"/>
    </row>
    <row r="694" ht="12.75">
      <c r="A694" s="194"/>
    </row>
    <row r="695" ht="12.75">
      <c r="A695" s="194"/>
    </row>
    <row r="696" ht="12.75">
      <c r="A696" s="194"/>
    </row>
    <row r="697" ht="12.75">
      <c r="A697" s="194"/>
    </row>
    <row r="698" ht="12.75">
      <c r="A698" s="194"/>
    </row>
    <row r="699" ht="12.75">
      <c r="A699" s="194"/>
    </row>
    <row r="700" ht="12.75">
      <c r="A700" s="194"/>
    </row>
    <row r="701" ht="12.75">
      <c r="A701" s="194"/>
    </row>
    <row r="702" ht="12.75">
      <c r="A702" s="194"/>
    </row>
    <row r="703" ht="12.75">
      <c r="A703" s="194"/>
    </row>
    <row r="704" ht="12.75">
      <c r="A704" s="194"/>
    </row>
    <row r="705" ht="12.75">
      <c r="A705" s="194"/>
    </row>
    <row r="706" ht="12.75">
      <c r="A706" s="194"/>
    </row>
    <row r="707" ht="12.75">
      <c r="A707" s="194"/>
    </row>
    <row r="708" ht="12.75">
      <c r="A708" s="194"/>
    </row>
    <row r="709" ht="12.75">
      <c r="A709" s="194"/>
    </row>
    <row r="710" ht="12.75">
      <c r="A710" s="194"/>
    </row>
    <row r="711" ht="12.75">
      <c r="A711" s="194"/>
    </row>
    <row r="712" ht="12.75">
      <c r="A712" s="194"/>
    </row>
    <row r="713" ht="12.75">
      <c r="A713" s="194"/>
    </row>
    <row r="714" ht="12.75">
      <c r="A714" s="194"/>
    </row>
    <row r="715" ht="12.75">
      <c r="A715" s="194"/>
    </row>
    <row r="716" ht="12.75">
      <c r="A716" s="194"/>
    </row>
    <row r="717" ht="12.75">
      <c r="A717" s="194"/>
    </row>
    <row r="718" ht="12.75">
      <c r="A718" s="194"/>
    </row>
    <row r="719" ht="12.75">
      <c r="A719" s="194"/>
    </row>
    <row r="720" ht="12.75">
      <c r="A720" s="194"/>
    </row>
    <row r="721" ht="12.75">
      <c r="A721" s="194"/>
    </row>
    <row r="722" ht="12.75">
      <c r="A722" s="194"/>
    </row>
    <row r="723" ht="12.75">
      <c r="A723" s="194"/>
    </row>
    <row r="724" ht="12.75">
      <c r="A724" s="194"/>
    </row>
    <row r="725" ht="12.75">
      <c r="A725" s="194"/>
    </row>
    <row r="726" ht="12.75">
      <c r="A726" s="194"/>
    </row>
    <row r="727" ht="12.75">
      <c r="A727" s="194"/>
    </row>
    <row r="728" ht="12.75">
      <c r="A728" s="194"/>
    </row>
    <row r="729" ht="12.75">
      <c r="A729" s="194"/>
    </row>
    <row r="730" ht="12.75">
      <c r="A730" s="194"/>
    </row>
    <row r="731" ht="12.75">
      <c r="A731" s="194"/>
    </row>
    <row r="732" ht="12.75">
      <c r="A732" s="194"/>
    </row>
    <row r="733" ht="12.75">
      <c r="A733" s="194"/>
    </row>
    <row r="734" ht="12.75">
      <c r="A734" s="194"/>
    </row>
    <row r="735" ht="12.75">
      <c r="A735" s="194"/>
    </row>
    <row r="736" ht="12.75">
      <c r="A736" s="194"/>
    </row>
    <row r="737" ht="12.75">
      <c r="A737" s="194"/>
    </row>
    <row r="738" ht="12.75">
      <c r="A738" s="194"/>
    </row>
    <row r="739" ht="12.75">
      <c r="A739" s="194"/>
    </row>
    <row r="740" ht="12.75">
      <c r="A740" s="194"/>
    </row>
    <row r="741" ht="12.75">
      <c r="A741" s="194"/>
    </row>
    <row r="742" ht="12.75">
      <c r="A742" s="194"/>
    </row>
    <row r="743" ht="12.75">
      <c r="A743" s="194"/>
    </row>
    <row r="744" ht="12.75">
      <c r="A744" s="194"/>
    </row>
    <row r="745" ht="12.75">
      <c r="A745" s="194"/>
    </row>
    <row r="746" ht="12.75">
      <c r="A746" s="194"/>
    </row>
    <row r="747" ht="12.75">
      <c r="A747" s="194"/>
    </row>
    <row r="748" ht="12.75">
      <c r="A748" s="194"/>
    </row>
    <row r="749" ht="12.75">
      <c r="A749" s="194"/>
    </row>
    <row r="750" ht="12.75">
      <c r="A750" s="194"/>
    </row>
    <row r="751" ht="12.75">
      <c r="A751" s="194"/>
    </row>
    <row r="752" ht="12.75">
      <c r="A752" s="194"/>
    </row>
    <row r="753" ht="12.75">
      <c r="A753" s="194"/>
    </row>
    <row r="754" ht="12.75">
      <c r="A754" s="194"/>
    </row>
    <row r="755" ht="12.75">
      <c r="A755" s="194"/>
    </row>
    <row r="756" ht="12.75">
      <c r="A756" s="194"/>
    </row>
    <row r="757" ht="12.75">
      <c r="A757" s="194"/>
    </row>
    <row r="758" ht="12.75">
      <c r="A758" s="194"/>
    </row>
    <row r="759" ht="12.75">
      <c r="A759" s="194"/>
    </row>
    <row r="760" ht="12.75">
      <c r="A760" s="194"/>
    </row>
    <row r="761" ht="12.75">
      <c r="A761" s="194"/>
    </row>
    <row r="762" ht="12.75">
      <c r="A762" s="194"/>
    </row>
    <row r="763" ht="12.75">
      <c r="A763" s="194"/>
    </row>
    <row r="764" ht="12.75">
      <c r="A764" s="194"/>
    </row>
    <row r="765" ht="12.75">
      <c r="A765" s="194"/>
    </row>
    <row r="766" ht="12.75">
      <c r="A766" s="194"/>
    </row>
    <row r="767" ht="12.75">
      <c r="A767" s="194"/>
    </row>
    <row r="768" ht="12.75">
      <c r="A768" s="194"/>
    </row>
    <row r="769" ht="12.75">
      <c r="A769" s="194"/>
    </row>
    <row r="770" ht="12.75">
      <c r="A770" s="194"/>
    </row>
    <row r="771" ht="12.75">
      <c r="A771" s="194"/>
    </row>
    <row r="772" ht="12.75">
      <c r="A772" s="194"/>
    </row>
    <row r="773" ht="12.75">
      <c r="A773" s="194"/>
    </row>
    <row r="774" ht="12.75">
      <c r="A774" s="194"/>
    </row>
    <row r="775" ht="12.75">
      <c r="A775" s="194"/>
    </row>
    <row r="776" ht="12.75">
      <c r="A776" s="194"/>
    </row>
    <row r="777" ht="12.75">
      <c r="A777" s="194"/>
    </row>
    <row r="778" ht="12.75">
      <c r="A778" s="194"/>
    </row>
    <row r="779" ht="12.75">
      <c r="A779" s="194"/>
    </row>
    <row r="780" ht="12.75">
      <c r="A780" s="194"/>
    </row>
    <row r="781" ht="12.75">
      <c r="A781" s="194"/>
    </row>
    <row r="782" ht="12.75">
      <c r="A782" s="194"/>
    </row>
    <row r="783" ht="12.75">
      <c r="A783" s="194"/>
    </row>
    <row r="784" ht="12.75">
      <c r="A784" s="194"/>
    </row>
    <row r="785" ht="12.75">
      <c r="A785" s="194"/>
    </row>
    <row r="786" ht="12.75">
      <c r="A786" s="194"/>
    </row>
    <row r="787" ht="12.75">
      <c r="A787" s="194"/>
    </row>
    <row r="788" ht="12.75">
      <c r="A788" s="194"/>
    </row>
    <row r="789" ht="12.75">
      <c r="A789" s="194"/>
    </row>
    <row r="790" ht="12.75">
      <c r="A790" s="194"/>
    </row>
    <row r="791" ht="12.75">
      <c r="A791" s="194"/>
    </row>
    <row r="792" ht="12.75">
      <c r="A792" s="194"/>
    </row>
    <row r="793" ht="12.75">
      <c r="A793" s="194"/>
    </row>
    <row r="794" ht="12.75">
      <c r="A794" s="194"/>
    </row>
    <row r="795" ht="12.75">
      <c r="A795" s="194"/>
    </row>
    <row r="796" ht="12.75">
      <c r="A796" s="194"/>
    </row>
    <row r="797" ht="12.75">
      <c r="A797" s="194"/>
    </row>
    <row r="798" ht="12.75">
      <c r="A798" s="194"/>
    </row>
    <row r="799" ht="12.75">
      <c r="A799" s="194"/>
    </row>
    <row r="800" ht="12.75">
      <c r="A800" s="194"/>
    </row>
    <row r="801" ht="12.75">
      <c r="A801" s="194"/>
    </row>
    <row r="802" ht="12.75">
      <c r="A802" s="194"/>
    </row>
    <row r="803" ht="12.75">
      <c r="A803" s="194"/>
    </row>
    <row r="804" ht="12.75">
      <c r="A804" s="194"/>
    </row>
    <row r="805" ht="12.75">
      <c r="A805" s="194"/>
    </row>
    <row r="806" ht="12.75">
      <c r="A806" s="194"/>
    </row>
    <row r="807" ht="12.75">
      <c r="A807" s="194"/>
    </row>
    <row r="808" ht="12.75">
      <c r="A808" s="194"/>
    </row>
    <row r="809" ht="12.75">
      <c r="A809" s="194"/>
    </row>
    <row r="810" ht="12.75">
      <c r="A810" s="194"/>
    </row>
    <row r="811" ht="12.75">
      <c r="A811" s="194"/>
    </row>
    <row r="812" ht="12.75">
      <c r="A812" s="194"/>
    </row>
    <row r="813" ht="12.75">
      <c r="A813" s="194"/>
    </row>
    <row r="814" ht="12.75">
      <c r="A814" s="194"/>
    </row>
    <row r="815" ht="12.75">
      <c r="A815" s="194"/>
    </row>
    <row r="816" ht="12.75">
      <c r="A816" s="194"/>
    </row>
    <row r="817" ht="12.75">
      <c r="A817" s="194"/>
    </row>
    <row r="818" ht="12.75">
      <c r="A818" s="194"/>
    </row>
    <row r="819" ht="12.75">
      <c r="A819" s="194"/>
    </row>
    <row r="820" ht="12.75">
      <c r="A820" s="194"/>
    </row>
    <row r="821" ht="12.75">
      <c r="A821" s="194"/>
    </row>
    <row r="822" ht="12.75">
      <c r="A822" s="194"/>
    </row>
    <row r="823" ht="12.75">
      <c r="A823" s="194"/>
    </row>
    <row r="824" ht="12.75">
      <c r="A824" s="194"/>
    </row>
    <row r="825" ht="12.75">
      <c r="A825" s="194"/>
    </row>
    <row r="826" ht="12.75">
      <c r="A826" s="194"/>
    </row>
    <row r="827" ht="12.75">
      <c r="A827" s="194"/>
    </row>
    <row r="828" ht="12.75">
      <c r="A828" s="194"/>
    </row>
    <row r="829" ht="12.75">
      <c r="A829" s="194"/>
    </row>
    <row r="830" ht="12.75">
      <c r="A830" s="194"/>
    </row>
    <row r="831" ht="12.75">
      <c r="A831" s="194"/>
    </row>
    <row r="832" ht="12.75">
      <c r="A832" s="194"/>
    </row>
    <row r="833" ht="12.75">
      <c r="A833" s="194"/>
    </row>
    <row r="834" ht="12.75">
      <c r="A834" s="194"/>
    </row>
    <row r="835" ht="12.75">
      <c r="A835" s="194"/>
    </row>
    <row r="836" ht="12.75">
      <c r="A836" s="194"/>
    </row>
    <row r="837" ht="12.75">
      <c r="A837" s="194"/>
    </row>
    <row r="838" ht="12.75">
      <c r="A838" s="194"/>
    </row>
    <row r="839" ht="12.75">
      <c r="A839" s="194"/>
    </row>
    <row r="840" ht="12.75">
      <c r="A840" s="194"/>
    </row>
    <row r="841" ht="12.75">
      <c r="A841" s="194"/>
    </row>
    <row r="842" ht="12.75">
      <c r="A842" s="194"/>
    </row>
    <row r="843" ht="12.75">
      <c r="A843" s="194"/>
    </row>
    <row r="844" ht="12.75">
      <c r="A844" s="194"/>
    </row>
    <row r="845" ht="12.75">
      <c r="A845" s="194"/>
    </row>
    <row r="846" ht="12.75">
      <c r="A846" s="194"/>
    </row>
    <row r="847" ht="12.75">
      <c r="A847" s="194"/>
    </row>
    <row r="848" ht="12.75">
      <c r="A848" s="194"/>
    </row>
    <row r="849" ht="12.75">
      <c r="A849" s="194"/>
    </row>
    <row r="850" ht="12.75">
      <c r="A850" s="194"/>
    </row>
    <row r="851" ht="12.75">
      <c r="A851" s="194"/>
    </row>
    <row r="852" ht="12.75">
      <c r="A852" s="194"/>
    </row>
    <row r="853" ht="12.75">
      <c r="A853" s="194"/>
    </row>
    <row r="854" ht="12.75">
      <c r="A854" s="194"/>
    </row>
    <row r="855" ht="12.75">
      <c r="A855" s="194"/>
    </row>
    <row r="856" ht="12.75">
      <c r="A856" s="194"/>
    </row>
    <row r="857" ht="12.75">
      <c r="A857" s="194"/>
    </row>
    <row r="858" ht="12.75">
      <c r="A858" s="194"/>
    </row>
    <row r="859" ht="12.75">
      <c r="A859" s="194"/>
    </row>
    <row r="860" ht="12.75">
      <c r="A860" s="194"/>
    </row>
    <row r="861" ht="12.75">
      <c r="A861" s="194"/>
    </row>
    <row r="862" ht="12.75">
      <c r="A862" s="194"/>
    </row>
    <row r="863" ht="12.75">
      <c r="A863" s="194"/>
    </row>
    <row r="864" ht="12.75">
      <c r="A864" s="194"/>
    </row>
    <row r="865" ht="12.75">
      <c r="A865" s="194"/>
    </row>
    <row r="866" ht="12.75">
      <c r="A866" s="194"/>
    </row>
    <row r="867" ht="12.75">
      <c r="A867" s="194"/>
    </row>
    <row r="868" ht="12.75">
      <c r="A868" s="194"/>
    </row>
    <row r="869" ht="12.75">
      <c r="A869" s="194"/>
    </row>
    <row r="870" ht="12.75">
      <c r="A870" s="194"/>
    </row>
    <row r="871" ht="12.75">
      <c r="A871" s="194"/>
    </row>
    <row r="872" ht="12.75">
      <c r="A872" s="194"/>
    </row>
    <row r="873" ht="12.75">
      <c r="A873" s="194"/>
    </row>
    <row r="874" ht="12.75">
      <c r="A874" s="194"/>
    </row>
    <row r="875" ht="12.75">
      <c r="A875" s="194"/>
    </row>
    <row r="876" ht="12.75">
      <c r="A876" s="194"/>
    </row>
    <row r="877" ht="12.75">
      <c r="A877" s="194"/>
    </row>
    <row r="878" ht="12.75">
      <c r="A878" s="194"/>
    </row>
    <row r="879" ht="12.75">
      <c r="A879" s="194"/>
    </row>
    <row r="880" ht="12.75">
      <c r="A880" s="194"/>
    </row>
    <row r="881" ht="12.75">
      <c r="A881" s="194"/>
    </row>
    <row r="882" ht="12.75">
      <c r="A882" s="194"/>
    </row>
    <row r="883" ht="12.75">
      <c r="A883" s="194"/>
    </row>
    <row r="884" ht="12.75">
      <c r="A884" s="194"/>
    </row>
    <row r="885" ht="12.75">
      <c r="A885" s="194"/>
    </row>
    <row r="886" ht="12.75">
      <c r="A886" s="194"/>
    </row>
  </sheetData>
  <sheetProtection/>
  <mergeCells count="7">
    <mergeCell ref="A4:F4"/>
    <mergeCell ref="A5:F5"/>
    <mergeCell ref="A6:F6"/>
    <mergeCell ref="A7:F7"/>
    <mergeCell ref="B1:F1"/>
    <mergeCell ref="B2:F2"/>
    <mergeCell ref="A3:F3"/>
  </mergeCells>
  <printOptions/>
  <pageMargins left="0.51" right="0.43" top="0.75" bottom="0.59" header="0.5" footer="0.5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2:D33"/>
  <sheetViews>
    <sheetView zoomScalePageLayoutView="0" workbookViewId="0" topLeftCell="A17">
      <selection activeCell="C27" sqref="C27"/>
    </sheetView>
  </sheetViews>
  <sheetFormatPr defaultColWidth="9.00390625" defaultRowHeight="12.75"/>
  <cols>
    <col min="1" max="1" width="26.875" style="12" customWidth="1"/>
    <col min="2" max="2" width="49.875" style="13" customWidth="1"/>
    <col min="3" max="3" width="17.75390625" style="15" customWidth="1"/>
    <col min="4" max="4" width="12.625" style="13" bestFit="1" customWidth="1"/>
    <col min="5" max="16384" width="9.125" style="13" customWidth="1"/>
  </cols>
  <sheetData>
    <row r="1" ht="12" hidden="1"/>
    <row r="2" spans="1:3" ht="18" customHeight="1">
      <c r="A2" s="295"/>
      <c r="B2" s="41"/>
      <c r="C2" s="40" t="s">
        <v>79</v>
      </c>
    </row>
    <row r="3" spans="1:3" ht="14.25" customHeight="1">
      <c r="A3" s="295"/>
      <c r="B3" s="41"/>
      <c r="C3" s="40" t="s">
        <v>78</v>
      </c>
    </row>
    <row r="4" spans="1:3" ht="15.75" customHeight="1">
      <c r="A4" s="295"/>
      <c r="B4" s="394" t="s">
        <v>77</v>
      </c>
      <c r="C4" s="395"/>
    </row>
    <row r="5" spans="1:3" ht="15.75" customHeight="1">
      <c r="A5" s="295"/>
      <c r="B5" s="394" t="s">
        <v>727</v>
      </c>
      <c r="C5" s="394"/>
    </row>
    <row r="6" spans="1:3" ht="15.75" customHeight="1">
      <c r="A6" s="295"/>
      <c r="B6" s="394" t="s">
        <v>794</v>
      </c>
      <c r="C6" s="394"/>
    </row>
    <row r="7" spans="1:3" ht="15" customHeight="1">
      <c r="A7" s="295"/>
      <c r="B7" s="394" t="s">
        <v>797</v>
      </c>
      <c r="C7" s="394"/>
    </row>
    <row r="8" spans="1:3" ht="15">
      <c r="A8" s="18"/>
      <c r="B8" s="17"/>
      <c r="C8" s="19"/>
    </row>
    <row r="9" spans="1:3" ht="15">
      <c r="A9" s="18"/>
      <c r="B9" s="17"/>
      <c r="C9" s="19"/>
    </row>
    <row r="10" spans="1:3" ht="21" customHeight="1">
      <c r="A10" s="428" t="s">
        <v>273</v>
      </c>
      <c r="B10" s="428"/>
      <c r="C10" s="428"/>
    </row>
    <row r="11" spans="1:3" ht="18.75" customHeight="1">
      <c r="A11" s="428" t="s">
        <v>801</v>
      </c>
      <c r="B11" s="428"/>
      <c r="C11" s="428"/>
    </row>
    <row r="12" spans="1:3" ht="12">
      <c r="A12" s="20"/>
      <c r="B12" s="20"/>
      <c r="C12" s="21"/>
    </row>
    <row r="13" spans="1:3" ht="15">
      <c r="A13" s="22"/>
      <c r="B13" s="23"/>
      <c r="C13" s="40" t="s">
        <v>149</v>
      </c>
    </row>
    <row r="14" spans="1:3" ht="15.75" customHeight="1">
      <c r="A14" s="422" t="s">
        <v>274</v>
      </c>
      <c r="B14" s="424" t="s">
        <v>275</v>
      </c>
      <c r="C14" s="426" t="s">
        <v>276</v>
      </c>
    </row>
    <row r="15" spans="1:3" ht="27" customHeight="1">
      <c r="A15" s="423"/>
      <c r="B15" s="425"/>
      <c r="C15" s="427"/>
    </row>
    <row r="16" spans="1:3" ht="27" customHeight="1">
      <c r="A16" s="50"/>
      <c r="B16" s="34" t="s">
        <v>80</v>
      </c>
      <c r="C16" s="115">
        <f>SUM(C17+C22)</f>
        <v>0</v>
      </c>
    </row>
    <row r="17" spans="1:3" s="27" customFormat="1" ht="37.5" customHeight="1">
      <c r="A17" s="42" t="s">
        <v>336</v>
      </c>
      <c r="B17" s="25" t="s">
        <v>386</v>
      </c>
      <c r="C17" s="116">
        <f>SUM(C18-C20)</f>
        <v>0</v>
      </c>
    </row>
    <row r="18" spans="1:3" s="29" customFormat="1" ht="47.25" customHeight="1">
      <c r="A18" s="42" t="s">
        <v>387</v>
      </c>
      <c r="B18" s="28" t="s">
        <v>388</v>
      </c>
      <c r="C18" s="116">
        <f>SUM(C19)</f>
        <v>0</v>
      </c>
    </row>
    <row r="19" spans="1:3" s="27" customFormat="1" ht="57.75" customHeight="1">
      <c r="A19" s="42" t="s">
        <v>389</v>
      </c>
      <c r="B19" s="28" t="s">
        <v>390</v>
      </c>
      <c r="C19" s="116">
        <v>0</v>
      </c>
    </row>
    <row r="20" spans="1:3" s="29" customFormat="1" ht="54.75" customHeight="1">
      <c r="A20" s="42" t="s">
        <v>337</v>
      </c>
      <c r="B20" s="28" t="s">
        <v>269</v>
      </c>
      <c r="C20" s="116">
        <f>SUM(C21)</f>
        <v>0</v>
      </c>
    </row>
    <row r="21" spans="1:4" s="27" customFormat="1" ht="55.5" customHeight="1">
      <c r="A21" s="42" t="s">
        <v>270</v>
      </c>
      <c r="B21" s="28" t="s">
        <v>271</v>
      </c>
      <c r="C21" s="116">
        <v>0</v>
      </c>
      <c r="D21" s="26"/>
    </row>
    <row r="22" spans="1:3" s="27" customFormat="1" ht="32.25" customHeight="1">
      <c r="A22" s="42" t="s">
        <v>277</v>
      </c>
      <c r="B22" s="25" t="s">
        <v>278</v>
      </c>
      <c r="C22" s="116">
        <f>SUM(C27+C23)</f>
        <v>0</v>
      </c>
    </row>
    <row r="23" spans="1:3" s="27" customFormat="1" ht="21.75" customHeight="1">
      <c r="A23" s="42" t="s">
        <v>279</v>
      </c>
      <c r="B23" s="28" t="s">
        <v>280</v>
      </c>
      <c r="C23" s="117">
        <f>SUM(C24)</f>
        <v>-432638.2508</v>
      </c>
    </row>
    <row r="24" spans="1:4" s="29" customFormat="1" ht="22.5" customHeight="1">
      <c r="A24" s="42" t="s">
        <v>281</v>
      </c>
      <c r="B24" s="28" t="s">
        <v>324</v>
      </c>
      <c r="C24" s="117">
        <f>SUM(C25)</f>
        <v>-432638.2508</v>
      </c>
      <c r="D24" s="30"/>
    </row>
    <row r="25" spans="1:3" ht="36.75" customHeight="1">
      <c r="A25" s="42" t="s">
        <v>325</v>
      </c>
      <c r="B25" s="28" t="s">
        <v>326</v>
      </c>
      <c r="C25" s="117">
        <f>SUM(C26)</f>
        <v>-432638.2508</v>
      </c>
    </row>
    <row r="26" spans="1:4" s="32" customFormat="1" ht="31.5" customHeight="1">
      <c r="A26" s="42" t="s">
        <v>327</v>
      </c>
      <c r="B26" s="28" t="s">
        <v>328</v>
      </c>
      <c r="C26" s="118">
        <v>-432638.2508</v>
      </c>
      <c r="D26" s="31"/>
    </row>
    <row r="27" spans="1:3" ht="18.75" customHeight="1">
      <c r="A27" s="42" t="s">
        <v>329</v>
      </c>
      <c r="B27" s="28" t="s">
        <v>330</v>
      </c>
      <c r="C27" s="117">
        <f>SUM(C28)</f>
        <v>432638.2508</v>
      </c>
    </row>
    <row r="28" spans="1:3" ht="21.75" customHeight="1">
      <c r="A28" s="42" t="s">
        <v>331</v>
      </c>
      <c r="B28" s="28" t="s">
        <v>332</v>
      </c>
      <c r="C28" s="118">
        <f>C29</f>
        <v>432638.2508</v>
      </c>
    </row>
    <row r="29" spans="1:3" ht="36" customHeight="1">
      <c r="A29" s="42" t="s">
        <v>333</v>
      </c>
      <c r="B29" s="28" t="s">
        <v>338</v>
      </c>
      <c r="C29" s="118">
        <f>C30</f>
        <v>432638.2508</v>
      </c>
    </row>
    <row r="30" spans="1:3" s="33" customFormat="1" ht="27.75" customHeight="1">
      <c r="A30" s="42" t="s">
        <v>339</v>
      </c>
      <c r="B30" s="28" t="s">
        <v>391</v>
      </c>
      <c r="C30" s="119">
        <v>432638.2508</v>
      </c>
    </row>
    <row r="31" spans="1:3" ht="12">
      <c r="A31" s="35"/>
      <c r="B31" s="32"/>
      <c r="C31" s="36"/>
    </row>
    <row r="33" spans="1:3" ht="12.75">
      <c r="A33" s="37"/>
      <c r="B33" s="5"/>
      <c r="C33" s="38"/>
    </row>
  </sheetData>
  <sheetProtection/>
  <mergeCells count="9">
    <mergeCell ref="B4:C4"/>
    <mergeCell ref="A14:A15"/>
    <mergeCell ref="B14:B15"/>
    <mergeCell ref="C14:C15"/>
    <mergeCell ref="B5:C5"/>
    <mergeCell ref="B7:C7"/>
    <mergeCell ref="A10:C10"/>
    <mergeCell ref="A11:C11"/>
    <mergeCell ref="B6:C6"/>
  </mergeCells>
  <printOptions/>
  <pageMargins left="1.03" right="0.5905511811023623" top="0.55" bottom="0.56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H32"/>
  <sheetViews>
    <sheetView zoomScalePageLayoutView="0" workbookViewId="0" topLeftCell="A7">
      <selection activeCell="B22" sqref="B22"/>
    </sheetView>
  </sheetViews>
  <sheetFormatPr defaultColWidth="9.00390625" defaultRowHeight="12.75"/>
  <cols>
    <col min="1" max="1" width="26.875" style="12" customWidth="1"/>
    <col min="2" max="2" width="49.875" style="13" customWidth="1"/>
    <col min="3" max="3" width="17.75390625" style="15" customWidth="1"/>
    <col min="4" max="4" width="16.75390625" style="14" customWidth="1"/>
    <col min="5" max="5" width="0.12890625" style="13" customWidth="1"/>
    <col min="6" max="16384" width="9.125" style="13" customWidth="1"/>
  </cols>
  <sheetData>
    <row r="1" spans="2:5" ht="18" customHeight="1">
      <c r="B1" s="41"/>
      <c r="C1" s="394" t="s">
        <v>765</v>
      </c>
      <c r="D1" s="396"/>
      <c r="E1" s="40"/>
    </row>
    <row r="2" spans="2:5" ht="14.25" customHeight="1">
      <c r="B2" s="41"/>
      <c r="C2" s="394" t="s">
        <v>78</v>
      </c>
      <c r="D2" s="396"/>
      <c r="E2" s="40"/>
    </row>
    <row r="3" spans="1:5" ht="15.75" customHeight="1">
      <c r="A3" s="16" t="s">
        <v>272</v>
      </c>
      <c r="B3" s="394" t="s">
        <v>77</v>
      </c>
      <c r="C3" s="395"/>
      <c r="D3" s="421"/>
      <c r="E3" s="421"/>
    </row>
    <row r="4" spans="1:5" ht="15.75" customHeight="1">
      <c r="A4" s="16"/>
      <c r="B4" s="394" t="s">
        <v>727</v>
      </c>
      <c r="C4" s="394"/>
      <c r="D4" s="421"/>
      <c r="E4" s="421"/>
    </row>
    <row r="5" spans="1:5" ht="15.75" customHeight="1">
      <c r="A5" s="16"/>
      <c r="B5" s="394" t="s">
        <v>794</v>
      </c>
      <c r="C5" s="394"/>
      <c r="D5" s="421"/>
      <c r="E5" s="421"/>
    </row>
    <row r="6" spans="1:5" ht="15" customHeight="1">
      <c r="A6" s="39"/>
      <c r="B6" s="394" t="s">
        <v>799</v>
      </c>
      <c r="C6" s="394"/>
      <c r="D6" s="421"/>
      <c r="E6" s="421"/>
    </row>
    <row r="7" spans="1:3" ht="15">
      <c r="A7" s="18"/>
      <c r="B7" s="17"/>
      <c r="C7" s="19"/>
    </row>
    <row r="8" spans="1:3" ht="15">
      <c r="A8" s="18"/>
      <c r="B8" s="17"/>
      <c r="C8" s="19"/>
    </row>
    <row r="9" spans="1:4" ht="21" customHeight="1">
      <c r="A9" s="428" t="s">
        <v>273</v>
      </c>
      <c r="B9" s="428"/>
      <c r="C9" s="428"/>
      <c r="D9" s="396"/>
    </row>
    <row r="10" spans="1:4" ht="18.75" customHeight="1">
      <c r="A10" s="428" t="s">
        <v>802</v>
      </c>
      <c r="B10" s="428"/>
      <c r="C10" s="428"/>
      <c r="D10" s="428"/>
    </row>
    <row r="11" spans="1:3" ht="12">
      <c r="A11" s="20"/>
      <c r="B11" s="20"/>
      <c r="C11" s="21"/>
    </row>
    <row r="12" spans="1:4" ht="15">
      <c r="A12" s="22"/>
      <c r="B12" s="23"/>
      <c r="C12" s="24"/>
      <c r="D12" s="24" t="s">
        <v>766</v>
      </c>
    </row>
    <row r="13" spans="1:4" ht="15.75" customHeight="1">
      <c r="A13" s="422" t="s">
        <v>274</v>
      </c>
      <c r="B13" s="424" t="s">
        <v>275</v>
      </c>
      <c r="C13" s="426" t="s">
        <v>767</v>
      </c>
      <c r="D13" s="426" t="s">
        <v>890</v>
      </c>
    </row>
    <row r="14" spans="1:4" ht="27" customHeight="1">
      <c r="A14" s="423"/>
      <c r="B14" s="425"/>
      <c r="C14" s="427"/>
      <c r="D14" s="427"/>
    </row>
    <row r="15" spans="1:4" ht="27" customHeight="1">
      <c r="A15" s="302"/>
      <c r="B15" s="34" t="s">
        <v>80</v>
      </c>
      <c r="C15" s="115">
        <f>SUM(C16+C21)</f>
        <v>0</v>
      </c>
      <c r="D15" s="115">
        <f>SUM(D16+D21)</f>
        <v>0</v>
      </c>
    </row>
    <row r="16" spans="1:4" s="27" customFormat="1" ht="37.5" customHeight="1">
      <c r="A16" s="42" t="s">
        <v>336</v>
      </c>
      <c r="B16" s="25" t="s">
        <v>386</v>
      </c>
      <c r="C16" s="116">
        <f>SUM(C17-C19)</f>
        <v>0</v>
      </c>
      <c r="D16" s="116">
        <f>SUM(D17-D19)</f>
        <v>0</v>
      </c>
    </row>
    <row r="17" spans="1:4" s="29" customFormat="1" ht="46.5" customHeight="1">
      <c r="A17" s="42" t="s">
        <v>387</v>
      </c>
      <c r="B17" s="28" t="s">
        <v>388</v>
      </c>
      <c r="C17" s="116">
        <f>SUM(C18)</f>
        <v>0</v>
      </c>
      <c r="D17" s="116">
        <f>SUM(D18)</f>
        <v>0</v>
      </c>
    </row>
    <row r="18" spans="1:4" s="27" customFormat="1" ht="60">
      <c r="A18" s="42" t="s">
        <v>389</v>
      </c>
      <c r="B18" s="28" t="s">
        <v>390</v>
      </c>
      <c r="C18" s="116">
        <v>0</v>
      </c>
      <c r="D18" s="116">
        <v>0</v>
      </c>
    </row>
    <row r="19" spans="1:4" s="29" customFormat="1" ht="54.75" customHeight="1">
      <c r="A19" s="42" t="s">
        <v>337</v>
      </c>
      <c r="B19" s="28" t="s">
        <v>269</v>
      </c>
      <c r="C19" s="116">
        <f>SUM(C20)</f>
        <v>0</v>
      </c>
      <c r="D19" s="116">
        <f>SUM(D20)</f>
        <v>0</v>
      </c>
    </row>
    <row r="20" spans="1:5" s="27" customFormat="1" ht="55.5" customHeight="1">
      <c r="A20" s="42" t="s">
        <v>270</v>
      </c>
      <c r="B20" s="28" t="s">
        <v>271</v>
      </c>
      <c r="C20" s="116">
        <v>0</v>
      </c>
      <c r="D20" s="116">
        <v>0</v>
      </c>
      <c r="E20" s="26"/>
    </row>
    <row r="21" spans="1:4" s="27" customFormat="1" ht="31.5">
      <c r="A21" s="42" t="s">
        <v>277</v>
      </c>
      <c r="B21" s="25" t="s">
        <v>278</v>
      </c>
      <c r="C21" s="116">
        <f>SUM(C26+C22)</f>
        <v>0</v>
      </c>
      <c r="D21" s="116">
        <f>SUM(D26+D22)</f>
        <v>0</v>
      </c>
    </row>
    <row r="22" spans="1:4" s="27" customFormat="1" ht="21.75" customHeight="1">
      <c r="A22" s="42" t="s">
        <v>279</v>
      </c>
      <c r="B22" s="28" t="s">
        <v>280</v>
      </c>
      <c r="C22" s="117">
        <f aca="true" t="shared" si="0" ref="C22:D24">SUM(C23)</f>
        <v>-414153.43168</v>
      </c>
      <c r="D22" s="117">
        <f t="shared" si="0"/>
        <v>-388135.19624</v>
      </c>
    </row>
    <row r="23" spans="1:5" s="29" customFormat="1" ht="22.5" customHeight="1">
      <c r="A23" s="42" t="s">
        <v>281</v>
      </c>
      <c r="B23" s="28" t="s">
        <v>324</v>
      </c>
      <c r="C23" s="117">
        <f t="shared" si="0"/>
        <v>-414153.43168</v>
      </c>
      <c r="D23" s="117">
        <f t="shared" si="0"/>
        <v>-388135.19624</v>
      </c>
      <c r="E23" s="30"/>
    </row>
    <row r="24" spans="1:4" ht="33" customHeight="1">
      <c r="A24" s="42" t="s">
        <v>325</v>
      </c>
      <c r="B24" s="28" t="s">
        <v>326</v>
      </c>
      <c r="C24" s="117">
        <f t="shared" si="0"/>
        <v>-414153.43168</v>
      </c>
      <c r="D24" s="117">
        <f t="shared" si="0"/>
        <v>-388135.19624</v>
      </c>
    </row>
    <row r="25" spans="1:5" s="32" customFormat="1" ht="30.75" customHeight="1">
      <c r="A25" s="42" t="s">
        <v>327</v>
      </c>
      <c r="B25" s="28" t="s">
        <v>328</v>
      </c>
      <c r="C25" s="118">
        <v>-414153.43168</v>
      </c>
      <c r="D25" s="303">
        <v>-388135.19624</v>
      </c>
      <c r="E25" s="31"/>
    </row>
    <row r="26" spans="1:4" ht="15.75" customHeight="1">
      <c r="A26" s="42" t="s">
        <v>329</v>
      </c>
      <c r="B26" s="28" t="s">
        <v>330</v>
      </c>
      <c r="C26" s="117">
        <f>SUM(C27)</f>
        <v>414153.43168</v>
      </c>
      <c r="D26" s="117">
        <f>SUM(D27)</f>
        <v>388135.19624</v>
      </c>
    </row>
    <row r="27" spans="1:8" ht="18.75" customHeight="1">
      <c r="A27" s="42" t="s">
        <v>331</v>
      </c>
      <c r="B27" s="28" t="s">
        <v>332</v>
      </c>
      <c r="C27" s="118">
        <f>C28</f>
        <v>414153.43168</v>
      </c>
      <c r="D27" s="118">
        <f>D28</f>
        <v>388135.19624</v>
      </c>
      <c r="H27" s="13" t="s">
        <v>272</v>
      </c>
    </row>
    <row r="28" spans="1:4" ht="30">
      <c r="A28" s="42" t="s">
        <v>333</v>
      </c>
      <c r="B28" s="28" t="s">
        <v>338</v>
      </c>
      <c r="C28" s="118">
        <f>C29</f>
        <v>414153.43168</v>
      </c>
      <c r="D28" s="118">
        <f>D29</f>
        <v>388135.19624</v>
      </c>
    </row>
    <row r="29" spans="1:4" s="33" customFormat="1" ht="27.75" customHeight="1">
      <c r="A29" s="42" t="s">
        <v>339</v>
      </c>
      <c r="B29" s="28" t="s">
        <v>391</v>
      </c>
      <c r="C29" s="119">
        <v>414153.43168</v>
      </c>
      <c r="D29" s="304">
        <v>388135.19624</v>
      </c>
    </row>
    <row r="30" spans="1:3" ht="12">
      <c r="A30" s="35"/>
      <c r="B30" s="32"/>
      <c r="C30" s="36"/>
    </row>
    <row r="32" spans="1:3" ht="12.75">
      <c r="A32" s="37"/>
      <c r="B32" s="5"/>
      <c r="C32" s="38"/>
    </row>
  </sheetData>
  <sheetProtection/>
  <mergeCells count="12">
    <mergeCell ref="B4:E4"/>
    <mergeCell ref="B6:E6"/>
    <mergeCell ref="A10:D10"/>
    <mergeCell ref="A13:A14"/>
    <mergeCell ref="B13:B14"/>
    <mergeCell ref="C13:C14"/>
    <mergeCell ref="D13:D14"/>
    <mergeCell ref="C1:D1"/>
    <mergeCell ref="C2:D2"/>
    <mergeCell ref="B5:E5"/>
    <mergeCell ref="A9:D9"/>
    <mergeCell ref="B3:E3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78"/>
  <sheetViews>
    <sheetView zoomScalePageLayoutView="0" workbookViewId="0" topLeftCell="A45">
      <selection activeCell="B52" sqref="B52"/>
    </sheetView>
  </sheetViews>
  <sheetFormatPr defaultColWidth="9.00390625" defaultRowHeight="12.75"/>
  <cols>
    <col min="1" max="1" width="28.875" style="295" customWidth="1"/>
    <col min="2" max="2" width="63.125" style="1" customWidth="1"/>
    <col min="3" max="3" width="20.875" style="0" customWidth="1"/>
  </cols>
  <sheetData>
    <row r="1" spans="2:3" ht="15">
      <c r="B1" s="41"/>
      <c r="C1" s="40" t="s">
        <v>115</v>
      </c>
    </row>
    <row r="2" spans="2:3" ht="15">
      <c r="B2" s="41"/>
      <c r="C2" s="40" t="s">
        <v>78</v>
      </c>
    </row>
    <row r="3" spans="2:3" ht="15">
      <c r="B3" s="394" t="s">
        <v>77</v>
      </c>
      <c r="C3" s="395"/>
    </row>
    <row r="4" spans="2:3" ht="15">
      <c r="B4" s="394" t="s">
        <v>727</v>
      </c>
      <c r="C4" s="394"/>
    </row>
    <row r="5" spans="2:3" ht="15">
      <c r="B5" s="394" t="s">
        <v>794</v>
      </c>
      <c r="C5" s="394"/>
    </row>
    <row r="6" spans="2:3" ht="15">
      <c r="B6" s="394" t="s">
        <v>803</v>
      </c>
      <c r="C6" s="394"/>
    </row>
    <row r="7" spans="1:3" ht="16.5" customHeight="1">
      <c r="A7" s="431"/>
      <c r="B7" s="431"/>
      <c r="C7" s="431"/>
    </row>
    <row r="8" spans="1:3" ht="30" customHeight="1">
      <c r="A8" s="431" t="s">
        <v>804</v>
      </c>
      <c r="B8" s="431"/>
      <c r="C8" s="431"/>
    </row>
    <row r="9" ht="21" customHeight="1">
      <c r="C9" s="9" t="s">
        <v>76</v>
      </c>
    </row>
    <row r="10" spans="1:3" ht="15.75" customHeight="1">
      <c r="A10" s="433" t="s">
        <v>99</v>
      </c>
      <c r="B10" s="435" t="s">
        <v>98</v>
      </c>
      <c r="C10" s="432" t="s">
        <v>116</v>
      </c>
    </row>
    <row r="11" spans="1:3" ht="37.5" customHeight="1">
      <c r="A11" s="434"/>
      <c r="B11" s="436"/>
      <c r="C11" s="432"/>
    </row>
    <row r="12" spans="1:3" ht="19.5" customHeight="1">
      <c r="A12" s="296" t="s">
        <v>397</v>
      </c>
      <c r="B12" s="51" t="s">
        <v>118</v>
      </c>
      <c r="C12" s="113">
        <f>C13+C16+C17+C22+C26+C27+C32+C34+C37+C38+C39+C40</f>
        <v>87847.31079999999</v>
      </c>
    </row>
    <row r="13" spans="1:3" ht="19.5" customHeight="1">
      <c r="A13" s="297" t="s">
        <v>398</v>
      </c>
      <c r="B13" s="52" t="s">
        <v>399</v>
      </c>
      <c r="C13" s="113">
        <f>C14+C15</f>
        <v>52650</v>
      </c>
    </row>
    <row r="14" spans="1:3" ht="15">
      <c r="A14" s="294" t="s">
        <v>400</v>
      </c>
      <c r="B14" s="53" t="s">
        <v>401</v>
      </c>
      <c r="C14" s="120">
        <v>650</v>
      </c>
    </row>
    <row r="15" spans="1:3" ht="15">
      <c r="A15" s="294" t="s">
        <v>402</v>
      </c>
      <c r="B15" s="53" t="s">
        <v>294</v>
      </c>
      <c r="C15" s="120">
        <v>52000</v>
      </c>
    </row>
    <row r="16" spans="1:3" ht="48.75" customHeight="1">
      <c r="A16" s="298" t="s">
        <v>119</v>
      </c>
      <c r="B16" s="114" t="s">
        <v>120</v>
      </c>
      <c r="C16" s="113">
        <v>2947.44553</v>
      </c>
    </row>
    <row r="17" spans="1:3" ht="15.75" customHeight="1">
      <c r="A17" s="297" t="s">
        <v>295</v>
      </c>
      <c r="B17" s="52" t="s">
        <v>296</v>
      </c>
      <c r="C17" s="113">
        <f>C18+C19++C20+C21</f>
        <v>7700</v>
      </c>
    </row>
    <row r="18" spans="1:3" ht="31.5" customHeight="1">
      <c r="A18" s="294" t="s">
        <v>65</v>
      </c>
      <c r="B18" s="53" t="s">
        <v>66</v>
      </c>
      <c r="C18" s="120">
        <v>700</v>
      </c>
    </row>
    <row r="19" spans="1:3" ht="44.25" customHeight="1">
      <c r="A19" s="294" t="s">
        <v>67</v>
      </c>
      <c r="B19" s="53" t="s">
        <v>283</v>
      </c>
      <c r="C19" s="120">
        <v>500</v>
      </c>
    </row>
    <row r="20" spans="1:3" ht="30.75" customHeight="1">
      <c r="A20" s="294" t="s">
        <v>68</v>
      </c>
      <c r="B20" s="53" t="s">
        <v>69</v>
      </c>
      <c r="C20" s="120">
        <v>3500</v>
      </c>
    </row>
    <row r="21" spans="1:3" ht="16.5" customHeight="1">
      <c r="A21" s="294" t="s">
        <v>406</v>
      </c>
      <c r="B21" s="53" t="s">
        <v>407</v>
      </c>
      <c r="C21" s="120">
        <v>3000</v>
      </c>
    </row>
    <row r="22" spans="1:3" ht="16.5" customHeight="1">
      <c r="A22" s="297" t="s">
        <v>70</v>
      </c>
      <c r="B22" s="52" t="s">
        <v>71</v>
      </c>
      <c r="C22" s="113">
        <f>C23+C24+C25</f>
        <v>3820</v>
      </c>
    </row>
    <row r="23" spans="1:3" ht="15">
      <c r="A23" s="294" t="s">
        <v>72</v>
      </c>
      <c r="B23" s="53" t="s">
        <v>435</v>
      </c>
      <c r="C23" s="120">
        <v>570</v>
      </c>
    </row>
    <row r="24" spans="1:3" ht="15">
      <c r="A24" s="294" t="s">
        <v>745</v>
      </c>
      <c r="B24" s="53" t="s">
        <v>744</v>
      </c>
      <c r="C24" s="120">
        <v>1250</v>
      </c>
    </row>
    <row r="25" spans="1:3" ht="15">
      <c r="A25" s="294" t="s">
        <v>436</v>
      </c>
      <c r="B25" s="53" t="s">
        <v>437</v>
      </c>
      <c r="C25" s="120">
        <v>2000</v>
      </c>
    </row>
    <row r="26" spans="1:3" ht="16.5" customHeight="1">
      <c r="A26" s="297" t="s">
        <v>438</v>
      </c>
      <c r="B26" s="52" t="s">
        <v>439</v>
      </c>
      <c r="C26" s="113">
        <v>300</v>
      </c>
    </row>
    <row r="27" spans="1:3" ht="45" customHeight="1">
      <c r="A27" s="297" t="s">
        <v>440</v>
      </c>
      <c r="B27" s="52" t="s">
        <v>441</v>
      </c>
      <c r="C27" s="113">
        <f>C28+C29+C30+C31</f>
        <v>7202.71487</v>
      </c>
    </row>
    <row r="28" spans="1:3" ht="74.25" customHeight="1">
      <c r="A28" s="294" t="s">
        <v>150</v>
      </c>
      <c r="B28" s="54" t="s">
        <v>313</v>
      </c>
      <c r="C28" s="120">
        <v>1482.79342</v>
      </c>
    </row>
    <row r="29" spans="1:3" ht="60.75" customHeight="1">
      <c r="A29" s="294" t="s">
        <v>415</v>
      </c>
      <c r="B29" s="54" t="s">
        <v>417</v>
      </c>
      <c r="C29" s="120">
        <v>528.52391</v>
      </c>
    </row>
    <row r="30" spans="1:3" ht="45.75" customHeight="1">
      <c r="A30" s="299" t="s">
        <v>418</v>
      </c>
      <c r="B30" s="54" t="s">
        <v>314</v>
      </c>
      <c r="C30" s="120">
        <v>300</v>
      </c>
    </row>
    <row r="31" spans="1:3" ht="76.5" customHeight="1">
      <c r="A31" s="294" t="s">
        <v>419</v>
      </c>
      <c r="B31" s="54" t="s">
        <v>420</v>
      </c>
      <c r="C31" s="120">
        <v>4891.39754</v>
      </c>
    </row>
    <row r="32" spans="1:3" ht="28.5">
      <c r="A32" s="297" t="s">
        <v>442</v>
      </c>
      <c r="B32" s="52" t="s">
        <v>166</v>
      </c>
      <c r="C32" s="113">
        <f>C33</f>
        <v>500</v>
      </c>
    </row>
    <row r="33" spans="1:3" ht="15">
      <c r="A33" s="294" t="s">
        <v>167</v>
      </c>
      <c r="B33" s="53" t="s">
        <v>168</v>
      </c>
      <c r="C33" s="120">
        <v>500</v>
      </c>
    </row>
    <row r="34" spans="1:3" ht="28.5">
      <c r="A34" s="297" t="s">
        <v>408</v>
      </c>
      <c r="B34" s="52" t="s">
        <v>409</v>
      </c>
      <c r="C34" s="113">
        <f>C35+C36</f>
        <v>10159.122</v>
      </c>
    </row>
    <row r="35" spans="1:3" ht="30">
      <c r="A35" s="294" t="s">
        <v>111</v>
      </c>
      <c r="B35" s="53" t="s">
        <v>121</v>
      </c>
      <c r="C35" s="120">
        <v>8559.122</v>
      </c>
    </row>
    <row r="36" spans="1:3" ht="33" customHeight="1">
      <c r="A36" s="294" t="s">
        <v>112</v>
      </c>
      <c r="B36" s="53" t="s">
        <v>285</v>
      </c>
      <c r="C36" s="120">
        <v>1600</v>
      </c>
    </row>
    <row r="37" spans="1:3" ht="30" customHeight="1">
      <c r="A37" s="297" t="s">
        <v>416</v>
      </c>
      <c r="B37" s="52" t="s">
        <v>117</v>
      </c>
      <c r="C37" s="113">
        <v>1535.9884</v>
      </c>
    </row>
    <row r="38" spans="1:3" ht="14.25">
      <c r="A38" s="297" t="s">
        <v>108</v>
      </c>
      <c r="B38" s="52" t="s">
        <v>396</v>
      </c>
      <c r="C38" s="113">
        <v>2.04</v>
      </c>
    </row>
    <row r="39" spans="1:3" ht="14.25">
      <c r="A39" s="297" t="s">
        <v>169</v>
      </c>
      <c r="B39" s="52" t="s">
        <v>170</v>
      </c>
      <c r="C39" s="113">
        <v>1000</v>
      </c>
    </row>
    <row r="40" spans="1:3" ht="14.25">
      <c r="A40" s="297" t="s">
        <v>171</v>
      </c>
      <c r="B40" s="52" t="s">
        <v>172</v>
      </c>
      <c r="C40" s="113">
        <v>30</v>
      </c>
    </row>
    <row r="41" spans="1:3" ht="18" customHeight="1">
      <c r="A41" s="296" t="s">
        <v>85</v>
      </c>
      <c r="B41" s="51" t="s">
        <v>86</v>
      </c>
      <c r="C41" s="122">
        <f>C42</f>
        <v>344790.94</v>
      </c>
    </row>
    <row r="42" spans="1:3" ht="33" customHeight="1">
      <c r="A42" s="297" t="s">
        <v>173</v>
      </c>
      <c r="B42" s="52" t="s">
        <v>174</v>
      </c>
      <c r="C42" s="113">
        <f>C43+C46+C53</f>
        <v>344790.94</v>
      </c>
    </row>
    <row r="43" spans="1:3" ht="33.75" customHeight="1">
      <c r="A43" s="294" t="s">
        <v>778</v>
      </c>
      <c r="B43" s="53" t="s">
        <v>179</v>
      </c>
      <c r="C43" s="120">
        <f>C44+C45</f>
        <v>58849</v>
      </c>
    </row>
    <row r="44" spans="1:3" ht="32.25" customHeight="1">
      <c r="A44" s="294" t="s">
        <v>714</v>
      </c>
      <c r="B44" s="53" t="s">
        <v>175</v>
      </c>
      <c r="C44" s="120">
        <v>58249</v>
      </c>
    </row>
    <row r="45" spans="1:3" ht="32.25" customHeight="1">
      <c r="A45" s="294" t="s">
        <v>725</v>
      </c>
      <c r="B45" s="53" t="s">
        <v>266</v>
      </c>
      <c r="C45" s="120">
        <v>600</v>
      </c>
    </row>
    <row r="46" spans="1:3" ht="48" customHeight="1">
      <c r="A46" s="294" t="s">
        <v>776</v>
      </c>
      <c r="B46" s="53" t="s">
        <v>113</v>
      </c>
      <c r="C46" s="120">
        <f>C48+C49</f>
        <v>100462.64</v>
      </c>
    </row>
    <row r="47" spans="1:3" ht="51" customHeight="1">
      <c r="A47" s="300" t="s">
        <v>715</v>
      </c>
      <c r="B47" s="54" t="s">
        <v>915</v>
      </c>
      <c r="C47" s="120">
        <f>C48</f>
        <v>24016.81</v>
      </c>
    </row>
    <row r="48" spans="1:3" ht="51.75" customHeight="1">
      <c r="A48" s="300"/>
      <c r="B48" s="54" t="s">
        <v>805</v>
      </c>
      <c r="C48" s="120">
        <v>24016.81</v>
      </c>
    </row>
    <row r="49" spans="1:3" ht="21.75" customHeight="1">
      <c r="A49" s="294" t="s">
        <v>716</v>
      </c>
      <c r="B49" s="55" t="s">
        <v>392</v>
      </c>
      <c r="C49" s="120">
        <f>C50+C52+C51</f>
        <v>76445.83</v>
      </c>
    </row>
    <row r="50" spans="1:3" ht="49.5" customHeight="1">
      <c r="A50" s="280"/>
      <c r="B50" s="53" t="s">
        <v>781</v>
      </c>
      <c r="C50" s="110">
        <v>70791.6</v>
      </c>
    </row>
    <row r="51" spans="1:3" ht="60.75" customHeight="1">
      <c r="A51" s="280"/>
      <c r="B51" s="53" t="s">
        <v>806</v>
      </c>
      <c r="C51" s="110">
        <v>4654.23</v>
      </c>
    </row>
    <row r="52" spans="1:3" ht="59.25" customHeight="1">
      <c r="A52" s="280"/>
      <c r="B52" s="53" t="s">
        <v>807</v>
      </c>
      <c r="C52" s="110">
        <v>1000</v>
      </c>
    </row>
    <row r="53" spans="1:3" ht="36" customHeight="1">
      <c r="A53" s="294" t="s">
        <v>777</v>
      </c>
      <c r="B53" s="53" t="s">
        <v>383</v>
      </c>
      <c r="C53" s="120">
        <f>C54+C55+C56+C68+C69+C70+C72+C74+C76</f>
        <v>185479.3</v>
      </c>
    </row>
    <row r="54" spans="1:3" ht="34.5" customHeight="1">
      <c r="A54" s="294" t="s">
        <v>755</v>
      </c>
      <c r="B54" s="53" t="s">
        <v>74</v>
      </c>
      <c r="C54" s="120">
        <v>777</v>
      </c>
    </row>
    <row r="55" spans="1:3" ht="46.5" customHeight="1">
      <c r="A55" s="294" t="s">
        <v>756</v>
      </c>
      <c r="B55" s="53" t="s">
        <v>122</v>
      </c>
      <c r="C55" s="120">
        <v>9352</v>
      </c>
    </row>
    <row r="56" spans="1:3" ht="30" customHeight="1">
      <c r="A56" s="294" t="s">
        <v>723</v>
      </c>
      <c r="B56" s="53" t="s">
        <v>393</v>
      </c>
      <c r="C56" s="120">
        <f>C57+C58+C59+C60+C61+C62+C63+C65+C66+C67</f>
        <v>142108</v>
      </c>
    </row>
    <row r="57" spans="1:3" ht="43.5" customHeight="1">
      <c r="A57" s="429"/>
      <c r="B57" s="53" t="s">
        <v>705</v>
      </c>
      <c r="C57" s="120">
        <v>37.3</v>
      </c>
    </row>
    <row r="58" spans="1:3" ht="33.75" customHeight="1">
      <c r="A58" s="430"/>
      <c r="B58" s="53" t="s">
        <v>704</v>
      </c>
      <c r="C58" s="120">
        <v>1114</v>
      </c>
    </row>
    <row r="59" spans="1:3" ht="18.75" customHeight="1">
      <c r="A59" s="430"/>
      <c r="B59" s="53" t="s">
        <v>697</v>
      </c>
      <c r="C59" s="120">
        <v>955</v>
      </c>
    </row>
    <row r="60" spans="1:3" ht="58.5" customHeight="1">
      <c r="A60" s="430"/>
      <c r="B60" s="53" t="s">
        <v>699</v>
      </c>
      <c r="C60" s="120">
        <v>1448</v>
      </c>
    </row>
    <row r="61" spans="1:3" ht="58.5" customHeight="1">
      <c r="A61" s="430"/>
      <c r="B61" s="53" t="s">
        <v>698</v>
      </c>
      <c r="C61" s="120">
        <v>478</v>
      </c>
    </row>
    <row r="62" spans="1:3" ht="72" customHeight="1">
      <c r="A62" s="430"/>
      <c r="B62" s="57" t="s">
        <v>700</v>
      </c>
      <c r="C62" s="120">
        <v>96397</v>
      </c>
    </row>
    <row r="63" spans="1:3" ht="45" customHeight="1">
      <c r="A63" s="430"/>
      <c r="B63" s="57" t="s">
        <v>701</v>
      </c>
      <c r="C63" s="120">
        <v>31364</v>
      </c>
    </row>
    <row r="64" spans="1:3" ht="44.25" customHeight="1" hidden="1">
      <c r="A64" s="430"/>
      <c r="B64" s="53" t="s">
        <v>323</v>
      </c>
      <c r="C64" s="120">
        <v>0</v>
      </c>
    </row>
    <row r="65" spans="1:3" ht="43.5" customHeight="1">
      <c r="A65" s="430"/>
      <c r="B65" s="58" t="s">
        <v>702</v>
      </c>
      <c r="C65" s="110">
        <v>8685</v>
      </c>
    </row>
    <row r="66" spans="1:3" ht="44.25" customHeight="1">
      <c r="A66" s="430"/>
      <c r="B66" s="58" t="s">
        <v>703</v>
      </c>
      <c r="C66" s="110">
        <v>1286.7</v>
      </c>
    </row>
    <row r="67" spans="1:3" ht="66" customHeight="1">
      <c r="A67" s="430"/>
      <c r="B67" s="58" t="s">
        <v>724</v>
      </c>
      <c r="C67" s="110">
        <v>343</v>
      </c>
    </row>
    <row r="68" spans="1:3" ht="51" customHeight="1">
      <c r="A68" s="294" t="s">
        <v>721</v>
      </c>
      <c r="B68" s="57" t="s">
        <v>403</v>
      </c>
      <c r="C68" s="120">
        <v>19730</v>
      </c>
    </row>
    <row r="69" spans="1:3" ht="64.5" customHeight="1">
      <c r="A69" s="294" t="s">
        <v>722</v>
      </c>
      <c r="B69" s="57" t="s">
        <v>404</v>
      </c>
      <c r="C69" s="120">
        <v>3040</v>
      </c>
    </row>
    <row r="70" spans="1:3" ht="65.25" customHeight="1">
      <c r="A70" s="294" t="s">
        <v>720</v>
      </c>
      <c r="B70" s="53" t="s">
        <v>110</v>
      </c>
      <c r="C70" s="120">
        <v>9484.9</v>
      </c>
    </row>
    <row r="71" spans="1:3" ht="17.25" customHeight="1">
      <c r="A71" s="294"/>
      <c r="B71" s="56" t="s">
        <v>289</v>
      </c>
      <c r="C71" s="120">
        <v>290.6</v>
      </c>
    </row>
    <row r="72" spans="1:3" ht="46.5" customHeight="1">
      <c r="A72" s="294" t="s">
        <v>718</v>
      </c>
      <c r="B72" s="53" t="s">
        <v>114</v>
      </c>
      <c r="C72" s="120">
        <v>421.8</v>
      </c>
    </row>
    <row r="73" spans="1:3" ht="17.25" customHeight="1">
      <c r="A73" s="294"/>
      <c r="B73" s="56" t="s">
        <v>289</v>
      </c>
      <c r="C73" s="120">
        <v>421.8</v>
      </c>
    </row>
    <row r="74" spans="1:3" ht="48" customHeight="1">
      <c r="A74" s="299" t="s">
        <v>719</v>
      </c>
      <c r="B74" s="238" t="s">
        <v>706</v>
      </c>
      <c r="C74" s="120">
        <v>142.4</v>
      </c>
    </row>
    <row r="75" spans="1:3" ht="16.5" customHeight="1">
      <c r="A75" s="299"/>
      <c r="B75" s="56" t="s">
        <v>289</v>
      </c>
      <c r="C75" s="121">
        <v>142.4</v>
      </c>
    </row>
    <row r="76" spans="1:3" ht="37.5" customHeight="1">
      <c r="A76" s="294" t="s">
        <v>717</v>
      </c>
      <c r="B76" s="53" t="s">
        <v>177</v>
      </c>
      <c r="C76" s="120">
        <v>423.2</v>
      </c>
    </row>
    <row r="77" spans="1:3" ht="16.5" customHeight="1">
      <c r="A77" s="299"/>
      <c r="B77" s="56" t="s">
        <v>289</v>
      </c>
      <c r="C77" s="121">
        <v>393</v>
      </c>
    </row>
    <row r="78" spans="1:3" ht="17.25" customHeight="1">
      <c r="A78" s="294"/>
      <c r="B78" s="52" t="s">
        <v>178</v>
      </c>
      <c r="C78" s="112">
        <f>C12+C41</f>
        <v>432638.2508</v>
      </c>
    </row>
  </sheetData>
  <sheetProtection/>
  <mergeCells count="10">
    <mergeCell ref="A57:A67"/>
    <mergeCell ref="B3:C3"/>
    <mergeCell ref="B4:C4"/>
    <mergeCell ref="B5:C5"/>
    <mergeCell ref="A8:C8"/>
    <mergeCell ref="C10:C11"/>
    <mergeCell ref="A10:A11"/>
    <mergeCell ref="B10:B11"/>
    <mergeCell ref="B6:C6"/>
    <mergeCell ref="A7:C7"/>
  </mergeCells>
  <printOptions/>
  <pageMargins left="0.43" right="0.35" top="0.54" bottom="0.5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7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28.875" style="295" customWidth="1"/>
    <col min="2" max="2" width="61.00390625" style="324" customWidth="1"/>
    <col min="3" max="4" width="20.875" style="240" customWidth="1"/>
    <col min="5" max="16384" width="9.125" style="240" customWidth="1"/>
  </cols>
  <sheetData>
    <row r="1" spans="2:4" ht="15">
      <c r="B1" s="309"/>
      <c r="C1" s="437" t="s">
        <v>728</v>
      </c>
      <c r="D1" s="438"/>
    </row>
    <row r="2" spans="2:4" ht="15">
      <c r="B2" s="309"/>
      <c r="C2" s="437" t="s">
        <v>78</v>
      </c>
      <c r="D2" s="438"/>
    </row>
    <row r="3" spans="2:4" ht="15">
      <c r="B3" s="437" t="s">
        <v>77</v>
      </c>
      <c r="C3" s="439"/>
      <c r="D3" s="440"/>
    </row>
    <row r="4" spans="2:4" ht="15">
      <c r="B4" s="437" t="s">
        <v>727</v>
      </c>
      <c r="C4" s="437"/>
      <c r="D4" s="440"/>
    </row>
    <row r="5" spans="2:4" ht="15">
      <c r="B5" s="437" t="s">
        <v>794</v>
      </c>
      <c r="C5" s="437"/>
      <c r="D5" s="440"/>
    </row>
    <row r="6" spans="3:4" ht="15">
      <c r="C6" s="437" t="s">
        <v>867</v>
      </c>
      <c r="D6" s="437"/>
    </row>
    <row r="7" spans="3:4" ht="15">
      <c r="C7" s="340"/>
      <c r="D7" s="340"/>
    </row>
    <row r="8" spans="1:4" ht="30" customHeight="1">
      <c r="A8" s="441" t="s">
        <v>866</v>
      </c>
      <c r="B8" s="441"/>
      <c r="C8" s="441"/>
      <c r="D8" s="441"/>
    </row>
    <row r="9" spans="3:4" ht="21" customHeight="1">
      <c r="C9" s="325"/>
      <c r="D9" s="325" t="s">
        <v>76</v>
      </c>
    </row>
    <row r="10" spans="1:4" ht="15.75" customHeight="1">
      <c r="A10" s="433" t="s">
        <v>99</v>
      </c>
      <c r="B10" s="442" t="s">
        <v>98</v>
      </c>
      <c r="C10" s="442" t="s">
        <v>726</v>
      </c>
      <c r="D10" s="442" t="s">
        <v>868</v>
      </c>
    </row>
    <row r="11" spans="1:4" ht="37.5" customHeight="1">
      <c r="A11" s="434"/>
      <c r="B11" s="443"/>
      <c r="C11" s="443"/>
      <c r="D11" s="443"/>
    </row>
    <row r="12" spans="1:4" ht="19.5" customHeight="1">
      <c r="A12" s="296" t="s">
        <v>397</v>
      </c>
      <c r="B12" s="326" t="s">
        <v>118</v>
      </c>
      <c r="C12" s="327">
        <f>C13+C16+C17+C22+C26+C27+C32+C34+C37+C38+C39+C40</f>
        <v>91403.16167999999</v>
      </c>
      <c r="D12" s="327">
        <f>D13+D16+D17+D22+D26+D27+D32+D34+D37+D38+D39+D40</f>
        <v>92868.02623999999</v>
      </c>
    </row>
    <row r="13" spans="1:4" ht="19.5" customHeight="1">
      <c r="A13" s="297" t="s">
        <v>398</v>
      </c>
      <c r="B13" s="328" t="s">
        <v>399</v>
      </c>
      <c r="C13" s="327">
        <f>C14+C15</f>
        <v>54650</v>
      </c>
      <c r="D13" s="327">
        <f>D14+D15</f>
        <v>56650</v>
      </c>
    </row>
    <row r="14" spans="1:4" ht="15">
      <c r="A14" s="294" t="s">
        <v>400</v>
      </c>
      <c r="B14" s="329" t="s">
        <v>401</v>
      </c>
      <c r="C14" s="330">
        <v>650</v>
      </c>
      <c r="D14" s="330">
        <v>650</v>
      </c>
    </row>
    <row r="15" spans="1:4" ht="15">
      <c r="A15" s="294" t="s">
        <v>402</v>
      </c>
      <c r="B15" s="329" t="s">
        <v>294</v>
      </c>
      <c r="C15" s="330">
        <v>54000</v>
      </c>
      <c r="D15" s="330">
        <v>56000</v>
      </c>
    </row>
    <row r="16" spans="1:4" ht="48.75" customHeight="1">
      <c r="A16" s="298" t="s">
        <v>119</v>
      </c>
      <c r="B16" s="331" t="s">
        <v>120</v>
      </c>
      <c r="C16" s="327">
        <v>3317.97775</v>
      </c>
      <c r="D16" s="327">
        <v>3317.97775</v>
      </c>
    </row>
    <row r="17" spans="1:4" ht="15.75" customHeight="1">
      <c r="A17" s="297" t="s">
        <v>295</v>
      </c>
      <c r="B17" s="328" t="s">
        <v>296</v>
      </c>
      <c r="C17" s="327">
        <f>C18+C19+C20+C21</f>
        <v>8700</v>
      </c>
      <c r="D17" s="327">
        <f>D18+D19+D20+D21</f>
        <v>8200</v>
      </c>
    </row>
    <row r="18" spans="1:4" ht="31.5" customHeight="1">
      <c r="A18" s="294" t="s">
        <v>65</v>
      </c>
      <c r="B18" s="329" t="s">
        <v>66</v>
      </c>
      <c r="C18" s="330">
        <v>700</v>
      </c>
      <c r="D18" s="330">
        <v>700</v>
      </c>
    </row>
    <row r="19" spans="1:4" ht="44.25" customHeight="1">
      <c r="A19" s="294" t="s">
        <v>67</v>
      </c>
      <c r="B19" s="329" t="s">
        <v>283</v>
      </c>
      <c r="C19" s="330">
        <v>500</v>
      </c>
      <c r="D19" s="330">
        <v>500</v>
      </c>
    </row>
    <row r="20" spans="1:4" ht="30.75" customHeight="1">
      <c r="A20" s="294" t="s">
        <v>68</v>
      </c>
      <c r="B20" s="329" t="s">
        <v>69</v>
      </c>
      <c r="C20" s="330">
        <v>3500</v>
      </c>
      <c r="D20" s="330">
        <v>3500</v>
      </c>
    </row>
    <row r="21" spans="1:4" ht="16.5" customHeight="1">
      <c r="A21" s="294" t="s">
        <v>406</v>
      </c>
      <c r="B21" s="329" t="s">
        <v>407</v>
      </c>
      <c r="C21" s="330">
        <v>4000</v>
      </c>
      <c r="D21" s="330">
        <v>3500</v>
      </c>
    </row>
    <row r="22" spans="1:4" ht="16.5" customHeight="1">
      <c r="A22" s="297" t="s">
        <v>70</v>
      </c>
      <c r="B22" s="328" t="s">
        <v>71</v>
      </c>
      <c r="C22" s="327">
        <f>C23+C24+C25</f>
        <v>4070</v>
      </c>
      <c r="D22" s="327">
        <f>D23+D24+D25</f>
        <v>4090</v>
      </c>
    </row>
    <row r="23" spans="1:4" ht="15">
      <c r="A23" s="294" t="s">
        <v>72</v>
      </c>
      <c r="B23" s="329" t="s">
        <v>435</v>
      </c>
      <c r="C23" s="330">
        <v>600</v>
      </c>
      <c r="D23" s="330">
        <v>620</v>
      </c>
    </row>
    <row r="24" spans="1:4" ht="15">
      <c r="A24" s="294" t="s">
        <v>745</v>
      </c>
      <c r="B24" s="329" t="s">
        <v>744</v>
      </c>
      <c r="C24" s="330">
        <v>1270</v>
      </c>
      <c r="D24" s="332">
        <v>1270</v>
      </c>
    </row>
    <row r="25" spans="1:4" ht="15">
      <c r="A25" s="294" t="s">
        <v>436</v>
      </c>
      <c r="B25" s="329" t="s">
        <v>437</v>
      </c>
      <c r="C25" s="330">
        <v>2200</v>
      </c>
      <c r="D25" s="330">
        <v>2200</v>
      </c>
    </row>
    <row r="26" spans="1:4" ht="16.5" customHeight="1">
      <c r="A26" s="297" t="s">
        <v>438</v>
      </c>
      <c r="B26" s="328" t="s">
        <v>439</v>
      </c>
      <c r="C26" s="327">
        <v>330</v>
      </c>
      <c r="D26" s="327">
        <v>300</v>
      </c>
    </row>
    <row r="27" spans="1:4" ht="45" customHeight="1">
      <c r="A27" s="297" t="s">
        <v>440</v>
      </c>
      <c r="B27" s="328" t="s">
        <v>441</v>
      </c>
      <c r="C27" s="327">
        <f>C28+C29+C30+C31</f>
        <v>7208.03353</v>
      </c>
      <c r="D27" s="327">
        <f>D28+D29+D30+D31</f>
        <v>7182.89809</v>
      </c>
    </row>
    <row r="28" spans="1:4" ht="74.25" customHeight="1">
      <c r="A28" s="294" t="s">
        <v>150</v>
      </c>
      <c r="B28" s="333" t="s">
        <v>313</v>
      </c>
      <c r="C28" s="330">
        <v>1475.71903</v>
      </c>
      <c r="D28" s="330">
        <v>1457.3256</v>
      </c>
    </row>
    <row r="29" spans="1:4" ht="60.75" customHeight="1">
      <c r="A29" s="294" t="s">
        <v>415</v>
      </c>
      <c r="B29" s="333" t="s">
        <v>417</v>
      </c>
      <c r="C29" s="330">
        <v>540.91696</v>
      </c>
      <c r="D29" s="330">
        <v>534.17495</v>
      </c>
    </row>
    <row r="30" spans="1:4" ht="45.75" customHeight="1">
      <c r="A30" s="299" t="s">
        <v>418</v>
      </c>
      <c r="B30" s="333" t="s">
        <v>314</v>
      </c>
      <c r="C30" s="330">
        <v>300</v>
      </c>
      <c r="D30" s="330">
        <v>300</v>
      </c>
    </row>
    <row r="31" spans="1:4" ht="76.5" customHeight="1">
      <c r="A31" s="294" t="s">
        <v>419</v>
      </c>
      <c r="B31" s="333" t="s">
        <v>420</v>
      </c>
      <c r="C31" s="330">
        <v>4891.39754</v>
      </c>
      <c r="D31" s="330">
        <v>4891.39754</v>
      </c>
    </row>
    <row r="32" spans="1:4" ht="28.5">
      <c r="A32" s="297" t="s">
        <v>442</v>
      </c>
      <c r="B32" s="328" t="s">
        <v>166</v>
      </c>
      <c r="C32" s="327">
        <f>C33</f>
        <v>400</v>
      </c>
      <c r="D32" s="327">
        <f>D33</f>
        <v>400</v>
      </c>
    </row>
    <row r="33" spans="1:4" ht="15">
      <c r="A33" s="294" t="s">
        <v>167</v>
      </c>
      <c r="B33" s="329" t="s">
        <v>168</v>
      </c>
      <c r="C33" s="330">
        <v>400</v>
      </c>
      <c r="D33" s="330">
        <v>400</v>
      </c>
    </row>
    <row r="34" spans="1:4" ht="28.5">
      <c r="A34" s="297" t="s">
        <v>408</v>
      </c>
      <c r="B34" s="328" t="s">
        <v>409</v>
      </c>
      <c r="C34" s="327">
        <f>C35+C36</f>
        <v>10159.122</v>
      </c>
      <c r="D34" s="327">
        <f>D35+D36</f>
        <v>10159.122</v>
      </c>
    </row>
    <row r="35" spans="1:4" ht="30">
      <c r="A35" s="294" t="s">
        <v>111</v>
      </c>
      <c r="B35" s="329" t="s">
        <v>121</v>
      </c>
      <c r="C35" s="330">
        <v>8559.122</v>
      </c>
      <c r="D35" s="330">
        <v>8559.122</v>
      </c>
    </row>
    <row r="36" spans="1:4" ht="33" customHeight="1">
      <c r="A36" s="294" t="s">
        <v>112</v>
      </c>
      <c r="B36" s="329" t="s">
        <v>285</v>
      </c>
      <c r="C36" s="330">
        <v>1600</v>
      </c>
      <c r="D36" s="330">
        <v>1600</v>
      </c>
    </row>
    <row r="37" spans="1:4" ht="30" customHeight="1">
      <c r="A37" s="297" t="s">
        <v>416</v>
      </c>
      <c r="B37" s="328" t="s">
        <v>117</v>
      </c>
      <c r="C37" s="327">
        <v>1535.9884</v>
      </c>
      <c r="D37" s="327">
        <v>1535.9884</v>
      </c>
    </row>
    <row r="38" spans="1:4" ht="14.25">
      <c r="A38" s="297" t="s">
        <v>108</v>
      </c>
      <c r="B38" s="328" t="s">
        <v>396</v>
      </c>
      <c r="C38" s="327">
        <v>2.04</v>
      </c>
      <c r="D38" s="327">
        <v>2.04</v>
      </c>
    </row>
    <row r="39" spans="1:4" ht="14.25">
      <c r="A39" s="297" t="s">
        <v>169</v>
      </c>
      <c r="B39" s="328" t="s">
        <v>170</v>
      </c>
      <c r="C39" s="327">
        <v>1000</v>
      </c>
      <c r="D39" s="327">
        <v>1000</v>
      </c>
    </row>
    <row r="40" spans="1:4" ht="14.25">
      <c r="A40" s="297" t="s">
        <v>171</v>
      </c>
      <c r="B40" s="328" t="s">
        <v>172</v>
      </c>
      <c r="C40" s="327">
        <v>30</v>
      </c>
      <c r="D40" s="327">
        <v>30</v>
      </c>
    </row>
    <row r="41" spans="1:4" ht="18" customHeight="1">
      <c r="A41" s="296" t="s">
        <v>85</v>
      </c>
      <c r="B41" s="326" t="s">
        <v>86</v>
      </c>
      <c r="C41" s="334">
        <f>C42</f>
        <v>322750.27</v>
      </c>
      <c r="D41" s="334">
        <f>D42</f>
        <v>295267.17</v>
      </c>
    </row>
    <row r="42" spans="1:4" ht="33" customHeight="1">
      <c r="A42" s="297" t="s">
        <v>173</v>
      </c>
      <c r="B42" s="52" t="s">
        <v>174</v>
      </c>
      <c r="C42" s="113">
        <f>C43+C45+C51</f>
        <v>322750.27</v>
      </c>
      <c r="D42" s="113">
        <f>D43+D45+D51</f>
        <v>295267.17</v>
      </c>
    </row>
    <row r="43" spans="1:4" ht="33.75" customHeight="1">
      <c r="A43" s="294" t="s">
        <v>778</v>
      </c>
      <c r="B43" s="53" t="s">
        <v>179</v>
      </c>
      <c r="C43" s="120">
        <f>C44</f>
        <v>44149</v>
      </c>
      <c r="D43" s="120">
        <f>D44</f>
        <v>43595</v>
      </c>
    </row>
    <row r="44" spans="1:4" ht="32.25" customHeight="1">
      <c r="A44" s="294" t="s">
        <v>714</v>
      </c>
      <c r="B44" s="53" t="s">
        <v>175</v>
      </c>
      <c r="C44" s="120">
        <v>44149</v>
      </c>
      <c r="D44" s="120">
        <v>43595</v>
      </c>
    </row>
    <row r="45" spans="1:4" ht="48" customHeight="1">
      <c r="A45" s="294" t="s">
        <v>776</v>
      </c>
      <c r="B45" s="53" t="s">
        <v>113</v>
      </c>
      <c r="C45" s="120">
        <f>C46+C48</f>
        <v>98643.97</v>
      </c>
      <c r="D45" s="120">
        <f>D46+D48</f>
        <v>73354.27</v>
      </c>
    </row>
    <row r="46" spans="1:4" ht="36.75" customHeight="1">
      <c r="A46" s="300" t="s">
        <v>715</v>
      </c>
      <c r="B46" s="54" t="s">
        <v>239</v>
      </c>
      <c r="C46" s="120">
        <v>25289.7</v>
      </c>
      <c r="D46" s="120">
        <v>0</v>
      </c>
    </row>
    <row r="47" spans="1:4" ht="54" customHeight="1">
      <c r="A47" s="300"/>
      <c r="B47" s="54" t="s">
        <v>805</v>
      </c>
      <c r="C47" s="120">
        <v>25289.7</v>
      </c>
      <c r="D47" s="120">
        <v>0</v>
      </c>
    </row>
    <row r="48" spans="1:4" ht="21.75" customHeight="1">
      <c r="A48" s="294" t="s">
        <v>716</v>
      </c>
      <c r="B48" s="55" t="s">
        <v>392</v>
      </c>
      <c r="C48" s="120">
        <f>C49+C50</f>
        <v>73354.27</v>
      </c>
      <c r="D48" s="120">
        <f>D49+D50</f>
        <v>73354.27</v>
      </c>
    </row>
    <row r="49" spans="1:4" ht="49.5" customHeight="1">
      <c r="A49" s="280"/>
      <c r="B49" s="53" t="s">
        <v>781</v>
      </c>
      <c r="C49" s="110">
        <v>70791.6</v>
      </c>
      <c r="D49" s="110">
        <v>70791.6</v>
      </c>
    </row>
    <row r="50" spans="1:4" ht="60.75" customHeight="1">
      <c r="A50" s="280"/>
      <c r="B50" s="53" t="s">
        <v>806</v>
      </c>
      <c r="C50" s="110">
        <v>2562.67</v>
      </c>
      <c r="D50" s="110">
        <v>2562.67</v>
      </c>
    </row>
    <row r="51" spans="1:4" ht="36" customHeight="1">
      <c r="A51" s="294" t="s">
        <v>777</v>
      </c>
      <c r="B51" s="53" t="s">
        <v>383</v>
      </c>
      <c r="C51" s="120">
        <f>C52+C53+C54+C66+C67+C68+C70+C72+C74</f>
        <v>179957.30000000002</v>
      </c>
      <c r="D51" s="120">
        <f>D52+D53+D54+D66+D67+D68+D70+D72+D74</f>
        <v>178317.9</v>
      </c>
    </row>
    <row r="52" spans="1:4" ht="34.5" customHeight="1">
      <c r="A52" s="294" t="s">
        <v>755</v>
      </c>
      <c r="B52" s="53" t="s">
        <v>74</v>
      </c>
      <c r="C52" s="330">
        <v>777</v>
      </c>
      <c r="D52" s="330">
        <v>777</v>
      </c>
    </row>
    <row r="53" spans="1:4" ht="46.5" customHeight="1">
      <c r="A53" s="294" t="s">
        <v>756</v>
      </c>
      <c r="B53" s="53" t="s">
        <v>122</v>
      </c>
      <c r="C53" s="330">
        <v>9352</v>
      </c>
      <c r="D53" s="330">
        <v>9352</v>
      </c>
    </row>
    <row r="54" spans="1:4" ht="30" customHeight="1">
      <c r="A54" s="294" t="s">
        <v>723</v>
      </c>
      <c r="B54" s="53" t="s">
        <v>393</v>
      </c>
      <c r="C54" s="120">
        <f>C55+C56+C57+C58+C59+C60+C61+C63+C64++C65</f>
        <v>142108</v>
      </c>
      <c r="D54" s="120">
        <f>D55+D56+D57+D58+D59+D60+D61+D63+D64+D65</f>
        <v>142108</v>
      </c>
    </row>
    <row r="55" spans="1:4" ht="43.5" customHeight="1">
      <c r="A55" s="429"/>
      <c r="B55" s="53" t="s">
        <v>705</v>
      </c>
      <c r="C55" s="120">
        <v>37.3</v>
      </c>
      <c r="D55" s="120">
        <v>37.3</v>
      </c>
    </row>
    <row r="56" spans="1:4" ht="33.75" customHeight="1">
      <c r="A56" s="430"/>
      <c r="B56" s="53" t="s">
        <v>704</v>
      </c>
      <c r="C56" s="120">
        <v>1114</v>
      </c>
      <c r="D56" s="120">
        <v>1114</v>
      </c>
    </row>
    <row r="57" spans="1:4" ht="18.75" customHeight="1">
      <c r="A57" s="430"/>
      <c r="B57" s="53" t="s">
        <v>697</v>
      </c>
      <c r="C57" s="120">
        <v>955</v>
      </c>
      <c r="D57" s="120">
        <v>955</v>
      </c>
    </row>
    <row r="58" spans="1:4" ht="57.75" customHeight="1">
      <c r="A58" s="430"/>
      <c r="B58" s="53" t="s">
        <v>698</v>
      </c>
      <c r="C58" s="120">
        <v>478</v>
      </c>
      <c r="D58" s="120">
        <v>478</v>
      </c>
    </row>
    <row r="59" spans="1:4" ht="58.5" customHeight="1">
      <c r="A59" s="430"/>
      <c r="B59" s="53" t="s">
        <v>699</v>
      </c>
      <c r="C59" s="120">
        <v>1448</v>
      </c>
      <c r="D59" s="120">
        <v>1448</v>
      </c>
    </row>
    <row r="60" spans="1:4" ht="72" customHeight="1">
      <c r="A60" s="430"/>
      <c r="B60" s="57" t="s">
        <v>700</v>
      </c>
      <c r="C60" s="120">
        <v>96397</v>
      </c>
      <c r="D60" s="120">
        <v>96397</v>
      </c>
    </row>
    <row r="61" spans="1:4" ht="45" customHeight="1">
      <c r="A61" s="430"/>
      <c r="B61" s="57" t="s">
        <v>701</v>
      </c>
      <c r="C61" s="120">
        <v>31364</v>
      </c>
      <c r="D61" s="120">
        <v>31364</v>
      </c>
    </row>
    <row r="62" spans="1:4" ht="44.25" customHeight="1" hidden="1">
      <c r="A62" s="430"/>
      <c r="B62" s="53" t="s">
        <v>323</v>
      </c>
      <c r="C62" s="120">
        <v>0</v>
      </c>
      <c r="D62" s="339"/>
    </row>
    <row r="63" spans="1:4" ht="43.5" customHeight="1">
      <c r="A63" s="430"/>
      <c r="B63" s="58" t="s">
        <v>702</v>
      </c>
      <c r="C63" s="110">
        <v>8685</v>
      </c>
      <c r="D63" s="110">
        <v>8685</v>
      </c>
    </row>
    <row r="64" spans="1:4" ht="44.25" customHeight="1">
      <c r="A64" s="430"/>
      <c r="B64" s="58" t="s">
        <v>703</v>
      </c>
      <c r="C64" s="110">
        <v>1286.7</v>
      </c>
      <c r="D64" s="110">
        <v>1286.7</v>
      </c>
    </row>
    <row r="65" spans="1:4" ht="66" customHeight="1">
      <c r="A65" s="430"/>
      <c r="B65" s="58" t="s">
        <v>724</v>
      </c>
      <c r="C65" s="110">
        <v>343</v>
      </c>
      <c r="D65" s="110">
        <v>343</v>
      </c>
    </row>
    <row r="66" spans="1:4" ht="51" customHeight="1">
      <c r="A66" s="294" t="s">
        <v>721</v>
      </c>
      <c r="B66" s="57" t="s">
        <v>403</v>
      </c>
      <c r="C66" s="120">
        <v>19730</v>
      </c>
      <c r="D66" s="120">
        <v>19730</v>
      </c>
    </row>
    <row r="67" spans="1:4" ht="64.5" customHeight="1">
      <c r="A67" s="294" t="s">
        <v>722</v>
      </c>
      <c r="B67" s="57" t="s">
        <v>404</v>
      </c>
      <c r="C67" s="120">
        <v>3040</v>
      </c>
      <c r="D67" s="120">
        <v>3040</v>
      </c>
    </row>
    <row r="68" spans="1:4" ht="65.25" customHeight="1">
      <c r="A68" s="294" t="s">
        <v>720</v>
      </c>
      <c r="B68" s="53" t="s">
        <v>110</v>
      </c>
      <c r="C68" s="120">
        <v>3939.6</v>
      </c>
      <c r="D68" s="120">
        <v>2264.1</v>
      </c>
    </row>
    <row r="69" spans="1:4" ht="17.25" customHeight="1">
      <c r="A69" s="294"/>
      <c r="B69" s="56" t="s">
        <v>289</v>
      </c>
      <c r="C69" s="120">
        <v>124.7</v>
      </c>
      <c r="D69" s="120">
        <v>79.2</v>
      </c>
    </row>
    <row r="70" spans="1:4" ht="46.5" customHeight="1">
      <c r="A70" s="294" t="s">
        <v>718</v>
      </c>
      <c r="B70" s="53" t="s">
        <v>114</v>
      </c>
      <c r="C70" s="120">
        <v>427.3</v>
      </c>
      <c r="D70" s="120">
        <v>443.4</v>
      </c>
    </row>
    <row r="71" spans="1:4" ht="17.25" customHeight="1">
      <c r="A71" s="294"/>
      <c r="B71" s="56" t="s">
        <v>289</v>
      </c>
      <c r="C71" s="120">
        <v>427.3</v>
      </c>
      <c r="D71" s="120">
        <v>443.4</v>
      </c>
    </row>
    <row r="72" spans="1:4" ht="48" customHeight="1">
      <c r="A72" s="299" t="s">
        <v>719</v>
      </c>
      <c r="B72" s="238" t="s">
        <v>706</v>
      </c>
      <c r="C72" s="330">
        <v>148.2</v>
      </c>
      <c r="D72" s="330">
        <v>154.1</v>
      </c>
    </row>
    <row r="73" spans="1:4" ht="16.5" customHeight="1">
      <c r="A73" s="299"/>
      <c r="B73" s="56" t="s">
        <v>289</v>
      </c>
      <c r="C73" s="341">
        <v>148.2</v>
      </c>
      <c r="D73" s="341">
        <v>154.1</v>
      </c>
    </row>
    <row r="74" spans="1:4" ht="37.5" customHeight="1">
      <c r="A74" s="294" t="s">
        <v>717</v>
      </c>
      <c r="B74" s="53" t="s">
        <v>177</v>
      </c>
      <c r="C74" s="330">
        <v>435.2</v>
      </c>
      <c r="D74" s="330">
        <v>449.3</v>
      </c>
    </row>
    <row r="75" spans="1:4" ht="16.5" customHeight="1">
      <c r="A75" s="299"/>
      <c r="B75" s="56" t="s">
        <v>289</v>
      </c>
      <c r="C75" s="341">
        <v>404.1</v>
      </c>
      <c r="D75" s="341">
        <v>417.2</v>
      </c>
    </row>
    <row r="76" spans="1:4" ht="15">
      <c r="A76" s="294"/>
      <c r="B76" s="52" t="s">
        <v>178</v>
      </c>
      <c r="C76" s="112">
        <f>C12+C41</f>
        <v>414153.43168000004</v>
      </c>
      <c r="D76" s="112">
        <f>D12+D41</f>
        <v>388135.19623999996</v>
      </c>
    </row>
  </sheetData>
  <sheetProtection/>
  <mergeCells count="12">
    <mergeCell ref="C10:C11"/>
    <mergeCell ref="D10:D11"/>
    <mergeCell ref="A55:A65"/>
    <mergeCell ref="C1:D1"/>
    <mergeCell ref="C2:D2"/>
    <mergeCell ref="B3:D3"/>
    <mergeCell ref="B4:D4"/>
    <mergeCell ref="B5:D5"/>
    <mergeCell ref="A8:D8"/>
    <mergeCell ref="C6:D6"/>
    <mergeCell ref="A10:A11"/>
    <mergeCell ref="B10:B1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F833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.00390625" style="61" customWidth="1"/>
    <col min="2" max="2" width="6.00390625" style="2" customWidth="1"/>
    <col min="3" max="3" width="7.75390625" style="61" customWidth="1"/>
    <col min="4" max="4" width="73.875" style="2" customWidth="1"/>
    <col min="5" max="5" width="36.125" style="3" customWidth="1"/>
    <col min="6" max="6" width="0.2421875" style="3" customWidth="1"/>
    <col min="7" max="16384" width="9.125" style="3" customWidth="1"/>
  </cols>
  <sheetData>
    <row r="1" spans="1:6" ht="15">
      <c r="A1" s="41"/>
      <c r="B1" s="394" t="s">
        <v>131</v>
      </c>
      <c r="C1" s="396"/>
      <c r="D1" s="396"/>
      <c r="E1" s="396"/>
      <c r="F1" s="396"/>
    </row>
    <row r="2" spans="1:6" ht="15">
      <c r="A2" s="41"/>
      <c r="B2" s="394" t="s">
        <v>78</v>
      </c>
      <c r="C2" s="396"/>
      <c r="D2" s="396"/>
      <c r="E2" s="396"/>
      <c r="F2" s="396"/>
    </row>
    <row r="3" spans="1:6" ht="15">
      <c r="A3" s="394" t="s">
        <v>77</v>
      </c>
      <c r="B3" s="395"/>
      <c r="C3" s="396"/>
      <c r="D3" s="396"/>
      <c r="E3" s="396"/>
      <c r="F3" s="396"/>
    </row>
    <row r="4" spans="1:6" ht="15.75" customHeight="1">
      <c r="A4" s="394" t="s">
        <v>727</v>
      </c>
      <c r="B4" s="394"/>
      <c r="C4" s="396"/>
      <c r="D4" s="396"/>
      <c r="E4" s="396"/>
      <c r="F4" s="396"/>
    </row>
    <row r="5" spans="1:6" ht="15.75" customHeight="1">
      <c r="A5" s="394" t="s">
        <v>794</v>
      </c>
      <c r="B5" s="394"/>
      <c r="C5" s="396"/>
      <c r="D5" s="396"/>
      <c r="E5" s="396"/>
      <c r="F5" s="396"/>
    </row>
    <row r="6" spans="1:6" ht="15">
      <c r="A6" s="394" t="s">
        <v>797</v>
      </c>
      <c r="B6" s="394"/>
      <c r="C6" s="396"/>
      <c r="D6" s="396"/>
      <c r="E6" s="396"/>
      <c r="F6" s="396"/>
    </row>
    <row r="7" spans="4:5" ht="19.5" customHeight="1">
      <c r="D7" s="10"/>
      <c r="E7" s="11"/>
    </row>
    <row r="8" spans="4:5" ht="19.5" customHeight="1">
      <c r="D8" s="10"/>
      <c r="E8" s="11"/>
    </row>
    <row r="9" spans="1:5" s="5" customFormat="1" ht="43.5" customHeight="1">
      <c r="A9" s="444" t="s">
        <v>914</v>
      </c>
      <c r="B9" s="444"/>
      <c r="C9" s="444"/>
      <c r="D9" s="444"/>
      <c r="E9" s="444"/>
    </row>
    <row r="10" ht="19.5" customHeight="1">
      <c r="E10" s="9" t="s">
        <v>76</v>
      </c>
    </row>
    <row r="11" spans="1:5" s="67" customFormat="1" ht="33.75" customHeight="1">
      <c r="A11" s="62" t="s">
        <v>297</v>
      </c>
      <c r="B11" s="63" t="s">
        <v>298</v>
      </c>
      <c r="C11" s="64" t="s">
        <v>299</v>
      </c>
      <c r="D11" s="65"/>
      <c r="E11" s="66" t="s">
        <v>395</v>
      </c>
    </row>
    <row r="12" spans="1:5" s="73" customFormat="1" ht="12">
      <c r="A12" s="68">
        <v>1</v>
      </c>
      <c r="B12" s="69" t="s">
        <v>300</v>
      </c>
      <c r="C12" s="70">
        <v>3</v>
      </c>
      <c r="D12" s="71" t="s">
        <v>358</v>
      </c>
      <c r="E12" s="72">
        <v>5</v>
      </c>
    </row>
    <row r="13" spans="1:5" s="77" customFormat="1" ht="15">
      <c r="A13" s="74" t="s">
        <v>186</v>
      </c>
      <c r="B13" s="75" t="s">
        <v>359</v>
      </c>
      <c r="C13" s="75"/>
      <c r="D13" s="76" t="s">
        <v>301</v>
      </c>
      <c r="E13" s="109">
        <f>E14+E15+E16+E17+E18+E19</f>
        <v>93227.2457</v>
      </c>
    </row>
    <row r="14" spans="1:5" s="77" customFormat="1" ht="35.25" customHeight="1">
      <c r="A14" s="74"/>
      <c r="B14" s="78" t="s">
        <v>359</v>
      </c>
      <c r="C14" s="78" t="s">
        <v>360</v>
      </c>
      <c r="D14" s="79" t="s">
        <v>302</v>
      </c>
      <c r="E14" s="110">
        <f>' разделы пр 7 '!G14</f>
        <v>3851.62107</v>
      </c>
    </row>
    <row r="15" spans="1:5" s="6" customFormat="1" ht="45">
      <c r="A15" s="80"/>
      <c r="B15" s="81" t="s">
        <v>359</v>
      </c>
      <c r="C15" s="81" t="s">
        <v>361</v>
      </c>
      <c r="D15" s="79" t="s">
        <v>341</v>
      </c>
      <c r="E15" s="110">
        <f>' разделы пр 7 '!G18</f>
        <v>2396.2128700000003</v>
      </c>
    </row>
    <row r="16" spans="1:5" s="6" customFormat="1" ht="48.75" customHeight="1">
      <c r="A16" s="80"/>
      <c r="B16" s="81" t="s">
        <v>359</v>
      </c>
      <c r="C16" s="81" t="s">
        <v>362</v>
      </c>
      <c r="D16" s="79" t="s">
        <v>303</v>
      </c>
      <c r="E16" s="111">
        <f>' разделы пр 7 '!G24</f>
        <v>30874.285</v>
      </c>
    </row>
    <row r="17" spans="1:6" s="6" customFormat="1" ht="31.5" customHeight="1">
      <c r="A17" s="80"/>
      <c r="B17" s="81" t="s">
        <v>359</v>
      </c>
      <c r="C17" s="81" t="s">
        <v>103</v>
      </c>
      <c r="D17" s="79" t="s">
        <v>190</v>
      </c>
      <c r="E17" s="111">
        <f>' разделы пр 7 '!G49</f>
        <v>13928.54922</v>
      </c>
      <c r="F17" s="82"/>
    </row>
    <row r="18" spans="1:5" s="6" customFormat="1" ht="15">
      <c r="A18" s="80"/>
      <c r="B18" s="81" t="s">
        <v>359</v>
      </c>
      <c r="C18" s="81" t="s">
        <v>334</v>
      </c>
      <c r="D18" s="79" t="s">
        <v>140</v>
      </c>
      <c r="E18" s="111">
        <f>' разделы пр 7 '!G55</f>
        <v>500</v>
      </c>
    </row>
    <row r="19" spans="1:5" s="6" customFormat="1" ht="15">
      <c r="A19" s="80"/>
      <c r="B19" s="81" t="s">
        <v>359</v>
      </c>
      <c r="C19" s="81" t="s">
        <v>290</v>
      </c>
      <c r="D19" s="79" t="s">
        <v>141</v>
      </c>
      <c r="E19" s="111">
        <f>' разделы пр 7 '!G59</f>
        <v>41676.57754</v>
      </c>
    </row>
    <row r="20" spans="1:5" s="83" customFormat="1" ht="15">
      <c r="A20" s="74">
        <v>2</v>
      </c>
      <c r="B20" s="75" t="s">
        <v>360</v>
      </c>
      <c r="C20" s="75"/>
      <c r="D20" s="47" t="s">
        <v>105</v>
      </c>
      <c r="E20" s="109">
        <f>E21</f>
        <v>421.8</v>
      </c>
    </row>
    <row r="21" spans="1:5" s="7" customFormat="1" ht="15" customHeight="1">
      <c r="A21" s="80"/>
      <c r="B21" s="81" t="s">
        <v>360</v>
      </c>
      <c r="C21" s="81" t="s">
        <v>361</v>
      </c>
      <c r="D21" s="79" t="s">
        <v>142</v>
      </c>
      <c r="E21" s="110">
        <f>' разделы пр 7 '!G111</f>
        <v>421.8</v>
      </c>
    </row>
    <row r="22" spans="1:5" s="77" customFormat="1" ht="15">
      <c r="A22" s="74" t="s">
        <v>126</v>
      </c>
      <c r="B22" s="75" t="s">
        <v>361</v>
      </c>
      <c r="C22" s="75"/>
      <c r="D22" s="47" t="s">
        <v>106</v>
      </c>
      <c r="E22" s="109">
        <f>E23+E24+E25</f>
        <v>5420.21883</v>
      </c>
    </row>
    <row r="23" spans="1:5" s="77" customFormat="1" ht="15">
      <c r="A23" s="74"/>
      <c r="B23" s="78" t="s">
        <v>361</v>
      </c>
      <c r="C23" s="78" t="s">
        <v>362</v>
      </c>
      <c r="D23" s="84" t="s">
        <v>304</v>
      </c>
      <c r="E23" s="111">
        <f>' разделы пр 7 '!G119</f>
        <v>423.2</v>
      </c>
    </row>
    <row r="24" spans="1:5" s="77" customFormat="1" ht="31.5" customHeight="1">
      <c r="A24" s="80"/>
      <c r="B24" s="81" t="s">
        <v>361</v>
      </c>
      <c r="C24" s="81" t="s">
        <v>107</v>
      </c>
      <c r="D24" s="85" t="s">
        <v>305</v>
      </c>
      <c r="E24" s="111">
        <f>' разделы пр 7 '!G125</f>
        <v>4487.01883</v>
      </c>
    </row>
    <row r="25" spans="1:5" s="77" customFormat="1" ht="29.25" customHeight="1">
      <c r="A25" s="80"/>
      <c r="B25" s="81" t="s">
        <v>361</v>
      </c>
      <c r="C25" s="81" t="s">
        <v>385</v>
      </c>
      <c r="D25" s="85" t="s">
        <v>306</v>
      </c>
      <c r="E25" s="111">
        <f>' разделы пр 7 '!G140</f>
        <v>510</v>
      </c>
    </row>
    <row r="26" spans="1:5" s="6" customFormat="1" ht="14.25">
      <c r="A26" s="74" t="s">
        <v>343</v>
      </c>
      <c r="B26" s="75" t="s">
        <v>362</v>
      </c>
      <c r="C26" s="75"/>
      <c r="D26" s="47" t="s">
        <v>132</v>
      </c>
      <c r="E26" s="109">
        <f>E27+E28</f>
        <v>4584</v>
      </c>
    </row>
    <row r="27" spans="1:5" s="83" customFormat="1" ht="15">
      <c r="A27" s="80"/>
      <c r="B27" s="81" t="s">
        <v>362</v>
      </c>
      <c r="C27" s="81" t="s">
        <v>107</v>
      </c>
      <c r="D27" s="79" t="s">
        <v>307</v>
      </c>
      <c r="E27" s="111">
        <f>' разделы пр 7 '!G150</f>
        <v>4500</v>
      </c>
    </row>
    <row r="28" spans="1:5" s="83" customFormat="1" ht="15">
      <c r="A28" s="80"/>
      <c r="B28" s="81" t="s">
        <v>362</v>
      </c>
      <c r="C28" s="81" t="s">
        <v>759</v>
      </c>
      <c r="D28" s="79" t="s">
        <v>750</v>
      </c>
      <c r="E28" s="111">
        <f>' разделы пр 7 '!G155</f>
        <v>84</v>
      </c>
    </row>
    <row r="29" spans="1:5" s="77" customFormat="1" ht="15">
      <c r="A29" s="74" t="s">
        <v>345</v>
      </c>
      <c r="B29" s="75" t="s">
        <v>133</v>
      </c>
      <c r="C29" s="75"/>
      <c r="D29" s="86" t="s">
        <v>134</v>
      </c>
      <c r="E29" s="109">
        <f>E30+E31+E32</f>
        <v>42124.937999999995</v>
      </c>
    </row>
    <row r="30" spans="1:5" s="77" customFormat="1" ht="15">
      <c r="A30" s="80"/>
      <c r="B30" s="81" t="s">
        <v>133</v>
      </c>
      <c r="C30" s="81" t="s">
        <v>359</v>
      </c>
      <c r="D30" s="79" t="s">
        <v>381</v>
      </c>
      <c r="E30" s="110">
        <f>' разделы пр 7 '!G162</f>
        <v>3703.112</v>
      </c>
    </row>
    <row r="31" spans="1:5" s="77" customFormat="1" ht="15">
      <c r="A31" s="80"/>
      <c r="B31" s="81" t="s">
        <v>133</v>
      </c>
      <c r="C31" s="81" t="s">
        <v>360</v>
      </c>
      <c r="D31" s="87" t="s">
        <v>87</v>
      </c>
      <c r="E31" s="110">
        <f>' разделы пр 7 '!G171</f>
        <v>29756.164</v>
      </c>
    </row>
    <row r="32" spans="1:5" s="77" customFormat="1" ht="15">
      <c r="A32" s="80"/>
      <c r="B32" s="81" t="s">
        <v>133</v>
      </c>
      <c r="C32" s="81" t="s">
        <v>361</v>
      </c>
      <c r="D32" s="87" t="s">
        <v>89</v>
      </c>
      <c r="E32" s="110">
        <f>' разделы пр 7 '!G183</f>
        <v>8665.662</v>
      </c>
    </row>
    <row r="33" spans="1:5" s="88" customFormat="1" ht="14.25">
      <c r="A33" s="74" t="s">
        <v>346</v>
      </c>
      <c r="B33" s="75" t="s">
        <v>104</v>
      </c>
      <c r="C33" s="75"/>
      <c r="D33" s="47" t="s">
        <v>135</v>
      </c>
      <c r="E33" s="109">
        <f>E34+E35+E36+E37+E38</f>
        <v>229151.23226999998</v>
      </c>
    </row>
    <row r="34" spans="1:5" s="7" customFormat="1" ht="15">
      <c r="A34" s="80"/>
      <c r="B34" s="81" t="s">
        <v>104</v>
      </c>
      <c r="C34" s="81" t="s">
        <v>359</v>
      </c>
      <c r="D34" s="79" t="s">
        <v>354</v>
      </c>
      <c r="E34" s="110">
        <f>' разделы пр 7 '!G193</f>
        <v>100030.87577</v>
      </c>
    </row>
    <row r="35" spans="1:5" s="7" customFormat="1" ht="15">
      <c r="A35" s="80"/>
      <c r="B35" s="81" t="s">
        <v>104</v>
      </c>
      <c r="C35" s="81" t="s">
        <v>360</v>
      </c>
      <c r="D35" s="79" t="s">
        <v>350</v>
      </c>
      <c r="E35" s="110">
        <f>' разделы пр 7 '!G204</f>
        <v>125039.3565</v>
      </c>
    </row>
    <row r="36" spans="1:5" s="7" customFormat="1" ht="15">
      <c r="A36" s="80"/>
      <c r="B36" s="81" t="s">
        <v>104</v>
      </c>
      <c r="C36" s="81" t="s">
        <v>361</v>
      </c>
      <c r="D36" s="79" t="s">
        <v>834</v>
      </c>
      <c r="E36" s="110">
        <f>' разделы пр 7 '!G222</f>
        <v>1244</v>
      </c>
    </row>
    <row r="37" spans="1:5" s="7" customFormat="1" ht="15">
      <c r="A37" s="80"/>
      <c r="B37" s="81" t="s">
        <v>104</v>
      </c>
      <c r="C37" s="81" t="s">
        <v>104</v>
      </c>
      <c r="D37" s="79" t="s">
        <v>782</v>
      </c>
      <c r="E37" s="110">
        <f>' разделы пр 7 '!G223</f>
        <v>600</v>
      </c>
    </row>
    <row r="38" spans="1:5" s="89" customFormat="1" ht="15">
      <c r="A38" s="80"/>
      <c r="B38" s="81" t="s">
        <v>104</v>
      </c>
      <c r="C38" s="81" t="s">
        <v>107</v>
      </c>
      <c r="D38" s="79" t="s">
        <v>91</v>
      </c>
      <c r="E38" s="110">
        <f>' разделы пр 7 '!G229</f>
        <v>2237</v>
      </c>
    </row>
    <row r="39" spans="1:5" s="7" customFormat="1" ht="14.25">
      <c r="A39" s="74" t="s">
        <v>349</v>
      </c>
      <c r="B39" s="75" t="s">
        <v>136</v>
      </c>
      <c r="C39" s="75"/>
      <c r="D39" s="47" t="s">
        <v>433</v>
      </c>
      <c r="E39" s="109">
        <f>E40+E41</f>
        <v>10857.505</v>
      </c>
    </row>
    <row r="40" spans="1:5" s="7" customFormat="1" ht="15">
      <c r="A40" s="80"/>
      <c r="B40" s="81" t="s">
        <v>136</v>
      </c>
      <c r="C40" s="81" t="s">
        <v>359</v>
      </c>
      <c r="D40" s="90" t="s">
        <v>93</v>
      </c>
      <c r="E40" s="110">
        <f>' разделы пр 7 '!G247</f>
        <v>1400</v>
      </c>
    </row>
    <row r="41" spans="1:5" s="7" customFormat="1" ht="15">
      <c r="A41" s="80"/>
      <c r="B41" s="81" t="s">
        <v>136</v>
      </c>
      <c r="C41" s="81" t="s">
        <v>362</v>
      </c>
      <c r="D41" s="91" t="s">
        <v>291</v>
      </c>
      <c r="E41" s="110">
        <f>' разделы пр 7 '!G253</f>
        <v>9457.505</v>
      </c>
    </row>
    <row r="42" spans="1:5" s="7" customFormat="1" ht="14.25">
      <c r="A42" s="74" t="s">
        <v>353</v>
      </c>
      <c r="B42" s="75" t="s">
        <v>357</v>
      </c>
      <c r="C42" s="75"/>
      <c r="D42" s="48" t="s">
        <v>75</v>
      </c>
      <c r="E42" s="109">
        <f>E43+E44+E45+E46</f>
        <v>46131.311</v>
      </c>
    </row>
    <row r="43" spans="1:5" s="7" customFormat="1" ht="15">
      <c r="A43" s="80"/>
      <c r="B43" s="81" t="s">
        <v>357</v>
      </c>
      <c r="C43" s="81" t="s">
        <v>359</v>
      </c>
      <c r="D43" s="90" t="s">
        <v>96</v>
      </c>
      <c r="E43" s="110">
        <f>' разделы пр 7 '!G260</f>
        <v>2738.011</v>
      </c>
    </row>
    <row r="44" spans="1:5" s="7" customFormat="1" ht="15">
      <c r="A44" s="80"/>
      <c r="B44" s="81" t="s">
        <v>357</v>
      </c>
      <c r="C44" s="81" t="s">
        <v>361</v>
      </c>
      <c r="D44" s="90" t="s">
        <v>412</v>
      </c>
      <c r="E44" s="110">
        <f>' разделы пр 7 '!G265</f>
        <v>9352</v>
      </c>
    </row>
    <row r="45" spans="1:5" s="7" customFormat="1" ht="15">
      <c r="A45" s="80"/>
      <c r="B45" s="81" t="s">
        <v>357</v>
      </c>
      <c r="C45" s="81" t="s">
        <v>362</v>
      </c>
      <c r="D45" s="90" t="s">
        <v>123</v>
      </c>
      <c r="E45" s="110">
        <f>' разделы пр 7 '!G271</f>
        <v>32740.300000000003</v>
      </c>
    </row>
    <row r="46" spans="1:5" s="89" customFormat="1" ht="15" customHeight="1">
      <c r="A46" s="80"/>
      <c r="B46" s="81" t="s">
        <v>357</v>
      </c>
      <c r="C46" s="81" t="s">
        <v>103</v>
      </c>
      <c r="D46" s="90" t="s">
        <v>125</v>
      </c>
      <c r="E46" s="110">
        <f>' разделы пр 7 '!G293</f>
        <v>1301</v>
      </c>
    </row>
    <row r="47" spans="1:5" s="89" customFormat="1" ht="15" customHeight="1">
      <c r="A47" s="92" t="s">
        <v>356</v>
      </c>
      <c r="B47" s="75" t="s">
        <v>334</v>
      </c>
      <c r="C47" s="75"/>
      <c r="D47" s="47" t="s">
        <v>95</v>
      </c>
      <c r="E47" s="112">
        <f>E48</f>
        <v>720</v>
      </c>
    </row>
    <row r="48" spans="1:5" s="89" customFormat="1" ht="16.5" customHeight="1">
      <c r="A48" s="92"/>
      <c r="B48" s="81" t="s">
        <v>334</v>
      </c>
      <c r="C48" s="81" t="s">
        <v>359</v>
      </c>
      <c r="D48" s="90" t="s">
        <v>308</v>
      </c>
      <c r="E48" s="110">
        <f>' разделы пр 7 '!G306</f>
        <v>720</v>
      </c>
    </row>
    <row r="49" spans="1:5" s="89" customFormat="1" ht="15" customHeight="1" hidden="1">
      <c r="A49" s="92" t="s">
        <v>292</v>
      </c>
      <c r="B49" s="93" t="s">
        <v>290</v>
      </c>
      <c r="C49" s="81"/>
      <c r="D49" s="94" t="s">
        <v>309</v>
      </c>
      <c r="E49" s="110">
        <v>0</v>
      </c>
    </row>
    <row r="50" spans="1:5" s="89" customFormat="1" ht="15" customHeight="1">
      <c r="A50" s="74"/>
      <c r="B50" s="75"/>
      <c r="C50" s="75"/>
      <c r="D50" s="47" t="s">
        <v>310</v>
      </c>
      <c r="E50" s="113">
        <f>E13+E20+E22+E26+E29+E33+E39+E42+E47</f>
        <v>432638.2508</v>
      </c>
    </row>
    <row r="51" spans="1:5" ht="12.75">
      <c r="A51" s="95"/>
      <c r="B51" s="96"/>
      <c r="C51" s="96"/>
      <c r="D51" s="97"/>
      <c r="E51" s="5"/>
    </row>
    <row r="52" spans="1:5" ht="12.75">
      <c r="A52" s="95"/>
      <c r="B52" s="96"/>
      <c r="C52" s="96"/>
      <c r="D52" s="98"/>
      <c r="E52" s="5"/>
    </row>
    <row r="53" spans="1:5" ht="12.75">
      <c r="A53" s="95"/>
      <c r="B53" s="96"/>
      <c r="C53" s="96"/>
      <c r="D53" s="99"/>
      <c r="E53" s="5"/>
    </row>
    <row r="54" spans="1:5" ht="12.75">
      <c r="A54" s="95"/>
      <c r="B54" s="96"/>
      <c r="C54" s="96"/>
      <c r="D54" s="97"/>
      <c r="E54" s="5"/>
    </row>
    <row r="55" spans="1:5" ht="12.75">
      <c r="A55" s="95"/>
      <c r="B55" s="96"/>
      <c r="C55" s="95"/>
      <c r="D55" s="97"/>
      <c r="E55" s="5"/>
    </row>
    <row r="56" spans="1:5" ht="12.75">
      <c r="A56" s="95"/>
      <c r="B56" s="96"/>
      <c r="C56" s="95"/>
      <c r="D56" s="97"/>
      <c r="E56" s="5"/>
    </row>
    <row r="57" spans="1:5" ht="12.75">
      <c r="A57" s="95"/>
      <c r="B57" s="96"/>
      <c r="C57" s="95"/>
      <c r="D57" s="97"/>
      <c r="E57" s="100"/>
    </row>
    <row r="58" spans="1:5" ht="12.75">
      <c r="A58" s="95"/>
      <c r="B58" s="96"/>
      <c r="C58" s="95"/>
      <c r="D58" s="97"/>
      <c r="E58" s="5"/>
    </row>
    <row r="59" spans="1:5" ht="12.75">
      <c r="A59" s="95"/>
      <c r="B59" s="96"/>
      <c r="C59" s="95"/>
      <c r="D59" s="97"/>
      <c r="E59" s="5"/>
    </row>
    <row r="60" spans="1:5" ht="12.75">
      <c r="A60" s="95"/>
      <c r="B60" s="96"/>
      <c r="C60" s="95"/>
      <c r="D60" s="97"/>
      <c r="E60" s="5"/>
    </row>
    <row r="61" spans="1:5" ht="12.75">
      <c r="A61" s="95"/>
      <c r="B61" s="96"/>
      <c r="C61" s="96"/>
      <c r="D61" s="97"/>
      <c r="E61" s="5"/>
    </row>
    <row r="62" spans="1:5" s="104" customFormat="1" ht="12.75">
      <c r="A62" s="101"/>
      <c r="B62" s="102"/>
      <c r="C62" s="102"/>
      <c r="D62" s="99"/>
      <c r="E62" s="103"/>
    </row>
    <row r="63" spans="1:5" s="104" customFormat="1" ht="12.75" hidden="1">
      <c r="A63" s="101"/>
      <c r="B63" s="102"/>
      <c r="C63" s="102"/>
      <c r="D63" s="99"/>
      <c r="E63" s="103"/>
    </row>
    <row r="64" spans="1:5" s="104" customFormat="1" ht="12.75">
      <c r="A64" s="101"/>
      <c r="B64" s="102"/>
      <c r="C64" s="102"/>
      <c r="D64" s="99"/>
      <c r="E64" s="103"/>
    </row>
    <row r="65" spans="1:5" s="104" customFormat="1" ht="12.75">
      <c r="A65" s="95"/>
      <c r="B65" s="96"/>
      <c r="C65" s="96"/>
      <c r="D65" s="97"/>
      <c r="E65" s="103"/>
    </row>
    <row r="66" spans="1:5" s="104" customFormat="1" ht="12.75">
      <c r="A66" s="101"/>
      <c r="B66" s="102"/>
      <c r="C66" s="102"/>
      <c r="D66" s="99"/>
      <c r="E66" s="103"/>
    </row>
    <row r="67" spans="1:5" ht="12.75">
      <c r="A67" s="95"/>
      <c r="B67" s="96"/>
      <c r="C67" s="96"/>
      <c r="D67" s="97"/>
      <c r="E67" s="5"/>
    </row>
    <row r="68" spans="1:5" ht="12.75">
      <c r="A68" s="95"/>
      <c r="B68" s="96"/>
      <c r="C68" s="96"/>
      <c r="D68" s="97"/>
      <c r="E68" s="5"/>
    </row>
    <row r="69" spans="1:5" ht="12.75">
      <c r="A69" s="95"/>
      <c r="B69" s="96"/>
      <c r="C69" s="96"/>
      <c r="D69" s="97"/>
      <c r="E69" s="5"/>
    </row>
    <row r="70" spans="1:5" ht="12.75">
      <c r="A70" s="95"/>
      <c r="B70" s="96"/>
      <c r="C70" s="95"/>
      <c r="D70" s="97"/>
      <c r="E70" s="5"/>
    </row>
    <row r="71" spans="1:5" ht="12.75">
      <c r="A71" s="95"/>
      <c r="B71" s="96"/>
      <c r="C71" s="95"/>
      <c r="D71" s="97"/>
      <c r="E71" s="5"/>
    </row>
    <row r="72" spans="1:5" ht="12.75" hidden="1">
      <c r="A72" s="95"/>
      <c r="B72" s="96"/>
      <c r="C72" s="95">
        <v>3004</v>
      </c>
      <c r="D72" s="97" t="s">
        <v>311</v>
      </c>
      <c r="E72" s="5"/>
    </row>
    <row r="73" spans="1:5" ht="12.75" hidden="1">
      <c r="A73" s="95"/>
      <c r="B73" s="96"/>
      <c r="C73" s="95">
        <v>3003</v>
      </c>
      <c r="D73" s="97" t="s">
        <v>63</v>
      </c>
      <c r="E73" s="5"/>
    </row>
    <row r="74" spans="1:5" ht="14.25" customHeight="1">
      <c r="A74" s="95"/>
      <c r="B74" s="96"/>
      <c r="C74" s="95"/>
      <c r="D74" s="97"/>
      <c r="E74" s="5"/>
    </row>
    <row r="75" spans="1:5" ht="12.75">
      <c r="A75" s="95"/>
      <c r="B75" s="96"/>
      <c r="C75" s="95"/>
      <c r="D75" s="97"/>
      <c r="E75" s="5"/>
    </row>
    <row r="76" spans="1:5" ht="12.75">
      <c r="A76" s="95"/>
      <c r="B76" s="96"/>
      <c r="C76" s="95"/>
      <c r="D76" s="97"/>
      <c r="E76" s="5"/>
    </row>
    <row r="77" spans="1:5" ht="12.75">
      <c r="A77" s="95"/>
      <c r="B77" s="96"/>
      <c r="C77" s="95"/>
      <c r="D77" s="97"/>
      <c r="E77" s="5"/>
    </row>
    <row r="78" spans="1:5" ht="12.75">
      <c r="A78" s="95"/>
      <c r="B78" s="96"/>
      <c r="C78" s="95"/>
      <c r="D78" s="97"/>
      <c r="E78" s="5"/>
    </row>
    <row r="79" spans="1:5" ht="12.75">
      <c r="A79" s="95"/>
      <c r="B79" s="96"/>
      <c r="C79" s="95"/>
      <c r="D79" s="97"/>
      <c r="E79" s="5"/>
    </row>
    <row r="80" spans="1:5" ht="12.75" hidden="1">
      <c r="A80" s="95"/>
      <c r="B80" s="96"/>
      <c r="C80" s="95"/>
      <c r="D80" s="97"/>
      <c r="E80" s="5"/>
    </row>
    <row r="81" spans="1:5" ht="12.75">
      <c r="A81" s="95"/>
      <c r="B81" s="96"/>
      <c r="C81" s="95"/>
      <c r="D81" s="99"/>
      <c r="E81" s="5"/>
    </row>
    <row r="82" spans="1:5" ht="12.75">
      <c r="A82" s="95"/>
      <c r="B82" s="96"/>
      <c r="C82" s="95"/>
      <c r="D82" s="105"/>
      <c r="E82" s="5"/>
    </row>
    <row r="83" spans="1:5" ht="12.75">
      <c r="A83" s="95"/>
      <c r="B83" s="96"/>
      <c r="C83" s="95"/>
      <c r="D83" s="97"/>
      <c r="E83" s="5"/>
    </row>
    <row r="84" spans="1:5" ht="12.75">
      <c r="A84" s="95"/>
      <c r="B84" s="96"/>
      <c r="C84" s="95"/>
      <c r="D84" s="97"/>
      <c r="E84" s="5"/>
    </row>
    <row r="85" spans="1:5" ht="39.75" customHeight="1">
      <c r="A85" s="95"/>
      <c r="B85" s="96"/>
      <c r="C85" s="95"/>
      <c r="D85" s="105"/>
      <c r="E85" s="5"/>
    </row>
    <row r="86" spans="1:5" ht="12.75">
      <c r="A86" s="95"/>
      <c r="B86" s="96"/>
      <c r="C86" s="95"/>
      <c r="D86" s="105"/>
      <c r="E86" s="5"/>
    </row>
    <row r="87" spans="1:5" ht="12.75">
      <c r="A87" s="95"/>
      <c r="B87" s="96"/>
      <c r="C87" s="95"/>
      <c r="D87" s="105"/>
      <c r="E87" s="5"/>
    </row>
    <row r="88" spans="1:5" ht="12.75">
      <c r="A88" s="95"/>
      <c r="B88" s="96"/>
      <c r="C88" s="95"/>
      <c r="D88" s="105"/>
      <c r="E88" s="5"/>
    </row>
    <row r="89" spans="1:5" ht="12.75">
      <c r="A89" s="95"/>
      <c r="B89" s="96"/>
      <c r="C89" s="95"/>
      <c r="D89" s="105"/>
      <c r="E89" s="5"/>
    </row>
    <row r="90" spans="1:5" ht="12.75">
      <c r="A90" s="95"/>
      <c r="B90" s="96"/>
      <c r="C90" s="95"/>
      <c r="D90" s="105"/>
      <c r="E90" s="5"/>
    </row>
    <row r="91" spans="1:5" ht="12.75">
      <c r="A91" s="95"/>
      <c r="B91" s="96"/>
      <c r="C91" s="95"/>
      <c r="D91" s="105"/>
      <c r="E91" s="5"/>
    </row>
    <row r="92" spans="1:5" ht="12.75">
      <c r="A92" s="95"/>
      <c r="B92" s="96"/>
      <c r="C92" s="95"/>
      <c r="D92" s="105"/>
      <c r="E92" s="5"/>
    </row>
    <row r="93" spans="1:5" ht="12.75">
      <c r="A93" s="95"/>
      <c r="B93" s="96"/>
      <c r="C93" s="95"/>
      <c r="D93" s="105"/>
      <c r="E93" s="5"/>
    </row>
    <row r="94" spans="1:5" ht="12.75">
      <c r="A94" s="95"/>
      <c r="B94" s="96"/>
      <c r="C94" s="95"/>
      <c r="D94" s="105"/>
      <c r="E94" s="5"/>
    </row>
    <row r="95" spans="1:5" ht="14.25" customHeight="1">
      <c r="A95" s="106"/>
      <c r="B95" s="107"/>
      <c r="C95" s="95"/>
      <c r="D95" s="105"/>
      <c r="E95" s="5"/>
    </row>
    <row r="96" spans="1:5" ht="28.5" customHeight="1">
      <c r="A96" s="106"/>
      <c r="B96" s="107"/>
      <c r="C96" s="95"/>
      <c r="D96" s="105"/>
      <c r="E96" s="5"/>
    </row>
    <row r="97" spans="1:5" ht="15" customHeight="1">
      <c r="A97" s="106"/>
      <c r="B97" s="107"/>
      <c r="C97" s="95"/>
      <c r="D97" s="105"/>
      <c r="E97" s="5"/>
    </row>
    <row r="98" spans="1:5" s="104" customFormat="1" ht="12.75">
      <c r="A98" s="101"/>
      <c r="B98" s="102"/>
      <c r="C98" s="101"/>
      <c r="D98" s="99"/>
      <c r="E98" s="103"/>
    </row>
    <row r="99" spans="1:5" s="104" customFormat="1" ht="12.75">
      <c r="A99" s="101"/>
      <c r="B99" s="102"/>
      <c r="C99" s="101"/>
      <c r="D99" s="99"/>
      <c r="E99" s="103"/>
    </row>
    <row r="100" spans="1:5" ht="12.75">
      <c r="A100" s="95"/>
      <c r="B100" s="96"/>
      <c r="C100" s="95"/>
      <c r="D100" s="97"/>
      <c r="E100" s="5"/>
    </row>
    <row r="101" spans="1:5" ht="12.75">
      <c r="A101" s="95"/>
      <c r="B101" s="96"/>
      <c r="C101" s="95"/>
      <c r="D101" s="97"/>
      <c r="E101" s="5"/>
    </row>
    <row r="102" spans="1:5" ht="12.75">
      <c r="A102" s="95"/>
      <c r="B102" s="96"/>
      <c r="C102" s="95"/>
      <c r="D102" s="97"/>
      <c r="E102" s="5"/>
    </row>
    <row r="103" spans="1:5" s="8" customFormat="1" ht="12.75">
      <c r="A103" s="101"/>
      <c r="B103" s="102"/>
      <c r="C103" s="101"/>
      <c r="D103" s="108"/>
      <c r="E103" s="103"/>
    </row>
    <row r="104" spans="1:5" s="4" customFormat="1" ht="12.75">
      <c r="A104" s="95"/>
      <c r="B104" s="96"/>
      <c r="C104" s="95"/>
      <c r="D104" s="105"/>
      <c r="E104" s="5"/>
    </row>
    <row r="105" spans="1:5" s="8" customFormat="1" ht="12.75">
      <c r="A105" s="101"/>
      <c r="B105" s="102"/>
      <c r="C105" s="95"/>
      <c r="D105" s="105"/>
      <c r="E105" s="103"/>
    </row>
    <row r="106" spans="1:5" s="104" customFormat="1" ht="12.75">
      <c r="A106" s="101"/>
      <c r="B106" s="102"/>
      <c r="C106" s="101"/>
      <c r="D106" s="99"/>
      <c r="E106" s="103"/>
    </row>
    <row r="107" spans="1:5" ht="12.75">
      <c r="A107" s="106"/>
      <c r="B107" s="107"/>
      <c r="C107" s="95"/>
      <c r="D107" s="97"/>
      <c r="E107" s="5"/>
    </row>
    <row r="108" spans="1:5" ht="36.75" customHeight="1">
      <c r="A108" s="106"/>
      <c r="B108" s="107"/>
      <c r="C108" s="95"/>
      <c r="D108" s="97"/>
      <c r="E108" s="5"/>
    </row>
    <row r="109" spans="1:5" ht="12.75">
      <c r="A109" s="106"/>
      <c r="B109" s="107"/>
      <c r="C109" s="95"/>
      <c r="D109" s="97"/>
      <c r="E109" s="5"/>
    </row>
    <row r="110" spans="1:5" ht="12.75">
      <c r="A110" s="106"/>
      <c r="B110" s="107"/>
      <c r="C110" s="95"/>
      <c r="D110" s="97"/>
      <c r="E110" s="5"/>
    </row>
    <row r="111" spans="1:5" ht="12.75">
      <c r="A111" s="106"/>
      <c r="B111" s="107"/>
      <c r="C111" s="95"/>
      <c r="D111" s="97"/>
      <c r="E111" s="5"/>
    </row>
    <row r="112" spans="1:5" ht="12.75">
      <c r="A112" s="106"/>
      <c r="B112" s="107"/>
      <c r="C112" s="95"/>
      <c r="D112" s="97"/>
      <c r="E112" s="5"/>
    </row>
    <row r="113" spans="1:5" ht="12.75">
      <c r="A113" s="106"/>
      <c r="B113" s="107"/>
      <c r="C113" s="95"/>
      <c r="D113" s="97"/>
      <c r="E113" s="5"/>
    </row>
    <row r="114" spans="1:4" ht="12.75">
      <c r="A114" s="106"/>
      <c r="B114" s="107"/>
      <c r="C114" s="95"/>
      <c r="D114" s="97"/>
    </row>
    <row r="115" spans="1:4" ht="12.75">
      <c r="A115" s="106"/>
      <c r="B115" s="107"/>
      <c r="C115" s="95"/>
      <c r="D115" s="97"/>
    </row>
    <row r="116" spans="1:4" ht="12.75">
      <c r="A116" s="106"/>
      <c r="B116" s="107"/>
      <c r="C116" s="95"/>
      <c r="D116" s="97"/>
    </row>
    <row r="117" spans="1:4" ht="12.75">
      <c r="A117" s="106"/>
      <c r="B117" s="107"/>
      <c r="C117" s="95"/>
      <c r="D117" s="97"/>
    </row>
    <row r="118" spans="1:4" ht="12.75">
      <c r="A118" s="106"/>
      <c r="B118" s="107"/>
      <c r="C118" s="95"/>
      <c r="D118" s="97"/>
    </row>
    <row r="119" spans="1:4" ht="12.75">
      <c r="A119" s="106"/>
      <c r="B119" s="107"/>
      <c r="C119" s="95"/>
      <c r="D119" s="97"/>
    </row>
    <row r="120" spans="1:4" ht="12.75">
      <c r="A120" s="106"/>
      <c r="B120" s="107"/>
      <c r="C120" s="95"/>
      <c r="D120" s="97"/>
    </row>
    <row r="121" spans="1:4" ht="12.75">
      <c r="A121" s="106"/>
      <c r="B121" s="107"/>
      <c r="C121" s="95"/>
      <c r="D121" s="97"/>
    </row>
    <row r="122" spans="1:4" ht="12.75">
      <c r="A122" s="106"/>
      <c r="B122" s="107"/>
      <c r="C122" s="95"/>
      <c r="D122" s="97"/>
    </row>
    <row r="123" spans="1:4" ht="12.75">
      <c r="A123" s="106"/>
      <c r="B123" s="107"/>
      <c r="C123" s="95"/>
      <c r="D123" s="97"/>
    </row>
    <row r="124" spans="1:4" ht="12.75">
      <c r="A124" s="106"/>
      <c r="B124" s="107"/>
      <c r="C124" s="95"/>
      <c r="D124" s="97"/>
    </row>
    <row r="125" spans="1:4" ht="12.75">
      <c r="A125" s="106"/>
      <c r="B125" s="107"/>
      <c r="C125" s="95"/>
      <c r="D125" s="97"/>
    </row>
    <row r="126" spans="1:4" ht="12.75">
      <c r="A126" s="106"/>
      <c r="B126" s="107"/>
      <c r="C126" s="95"/>
      <c r="D126" s="97"/>
    </row>
    <row r="127" spans="1:4" ht="12.75">
      <c r="A127" s="106"/>
      <c r="B127" s="107"/>
      <c r="C127" s="95"/>
      <c r="D127" s="97"/>
    </row>
    <row r="128" spans="1:4" ht="12.75">
      <c r="A128" s="106"/>
      <c r="B128" s="107"/>
      <c r="C128" s="95"/>
      <c r="D128" s="97"/>
    </row>
    <row r="129" spans="1:4" ht="12.75">
      <c r="A129" s="106"/>
      <c r="B129" s="107"/>
      <c r="C129" s="95"/>
      <c r="D129" s="97"/>
    </row>
    <row r="130" spans="1:4" ht="12.75">
      <c r="A130" s="106"/>
      <c r="B130" s="107"/>
      <c r="C130" s="95"/>
      <c r="D130" s="97"/>
    </row>
    <row r="131" spans="1:4" ht="12.75">
      <c r="A131" s="106"/>
      <c r="B131" s="107"/>
      <c r="C131" s="95"/>
      <c r="D131" s="97"/>
    </row>
    <row r="132" spans="1:4" ht="12.75">
      <c r="A132" s="106"/>
      <c r="B132" s="107"/>
      <c r="C132" s="95"/>
      <c r="D132" s="97"/>
    </row>
    <row r="133" spans="1:4" ht="12.75">
      <c r="A133" s="106"/>
      <c r="B133" s="107"/>
      <c r="C133" s="95"/>
      <c r="D133" s="97"/>
    </row>
    <row r="134" spans="1:4" ht="12.75">
      <c r="A134" s="106"/>
      <c r="B134" s="107"/>
      <c r="C134" s="95"/>
      <c r="D134" s="97"/>
    </row>
    <row r="135" spans="1:4" ht="12.75">
      <c r="A135" s="106"/>
      <c r="B135" s="107"/>
      <c r="C135" s="95"/>
      <c r="D135" s="97"/>
    </row>
    <row r="136" spans="1:4" ht="12.75">
      <c r="A136" s="106"/>
      <c r="B136" s="107"/>
      <c r="C136" s="95"/>
      <c r="D136" s="97"/>
    </row>
    <row r="137" spans="1:4" ht="12.75">
      <c r="A137" s="106"/>
      <c r="B137" s="107"/>
      <c r="C137" s="95"/>
      <c r="D137" s="97"/>
    </row>
    <row r="138" spans="1:4" ht="12.75">
      <c r="A138" s="106"/>
      <c r="B138" s="107"/>
      <c r="C138" s="95"/>
      <c r="D138" s="97"/>
    </row>
    <row r="139" spans="1:4" ht="12.75">
      <c r="A139" s="106"/>
      <c r="B139" s="107"/>
      <c r="C139" s="95"/>
      <c r="D139" s="97"/>
    </row>
    <row r="140" spans="1:4" ht="12.75">
      <c r="A140" s="106"/>
      <c r="B140" s="107"/>
      <c r="C140" s="95"/>
      <c r="D140" s="97"/>
    </row>
    <row r="141" spans="1:4" ht="12.75">
      <c r="A141" s="106"/>
      <c r="B141" s="107"/>
      <c r="C141" s="95"/>
      <c r="D141" s="97"/>
    </row>
    <row r="142" spans="1:4" ht="12.75">
      <c r="A142" s="106"/>
      <c r="B142" s="107"/>
      <c r="C142" s="95"/>
      <c r="D142" s="97"/>
    </row>
    <row r="143" spans="1:4" ht="12.75">
      <c r="A143" s="106"/>
      <c r="B143" s="107"/>
      <c r="C143" s="95"/>
      <c r="D143" s="97"/>
    </row>
    <row r="144" spans="1:4" ht="12.75">
      <c r="A144" s="106"/>
      <c r="B144" s="107"/>
      <c r="C144" s="95"/>
      <c r="D144" s="97"/>
    </row>
    <row r="145" spans="1:4" ht="12.75">
      <c r="A145" s="106"/>
      <c r="B145" s="107"/>
      <c r="C145" s="95"/>
      <c r="D145" s="97"/>
    </row>
    <row r="146" spans="1:4" ht="12.75">
      <c r="A146" s="106"/>
      <c r="B146" s="107"/>
      <c r="C146" s="95"/>
      <c r="D146" s="97"/>
    </row>
    <row r="147" spans="1:4" ht="12.75">
      <c r="A147" s="106"/>
      <c r="B147" s="107"/>
      <c r="C147" s="95"/>
      <c r="D147" s="97"/>
    </row>
    <row r="148" spans="1:4" ht="12.75">
      <c r="A148" s="106"/>
      <c r="B148" s="107"/>
      <c r="C148" s="95"/>
      <c r="D148" s="97"/>
    </row>
    <row r="149" spans="1:4" ht="12.75">
      <c r="A149" s="106"/>
      <c r="B149" s="107"/>
      <c r="C149" s="95"/>
      <c r="D149" s="97"/>
    </row>
    <row r="150" spans="1:4" ht="12.75">
      <c r="A150" s="106"/>
      <c r="B150" s="107"/>
      <c r="C150" s="95"/>
      <c r="D150" s="97"/>
    </row>
    <row r="151" spans="1:4" ht="12.75">
      <c r="A151" s="106"/>
      <c r="B151" s="107"/>
      <c r="C151" s="95"/>
      <c r="D151" s="97"/>
    </row>
    <row r="152" spans="1:4" ht="12.75">
      <c r="A152" s="106"/>
      <c r="B152" s="107"/>
      <c r="C152" s="95"/>
      <c r="D152" s="97"/>
    </row>
    <row r="153" spans="1:4" ht="12.75">
      <c r="A153" s="106"/>
      <c r="B153" s="107"/>
      <c r="C153" s="95"/>
      <c r="D153" s="97"/>
    </row>
    <row r="154" spans="1:4" ht="12.75">
      <c r="A154" s="106"/>
      <c r="B154" s="107"/>
      <c r="C154" s="95"/>
      <c r="D154" s="97"/>
    </row>
    <row r="155" spans="1:4" ht="12.75">
      <c r="A155" s="106"/>
      <c r="B155" s="107"/>
      <c r="C155" s="95"/>
      <c r="D155" s="97"/>
    </row>
    <row r="156" spans="1:4" ht="12.75">
      <c r="A156" s="106"/>
      <c r="B156" s="107"/>
      <c r="C156" s="95"/>
      <c r="D156" s="97"/>
    </row>
    <row r="157" spans="1:4" ht="12.75">
      <c r="A157" s="106"/>
      <c r="B157" s="107"/>
      <c r="C157" s="95"/>
      <c r="D157" s="97"/>
    </row>
    <row r="158" spans="1:4" ht="12.75">
      <c r="A158" s="106"/>
      <c r="B158" s="107"/>
      <c r="C158" s="95"/>
      <c r="D158" s="97"/>
    </row>
    <row r="159" spans="1:4" ht="12.75">
      <c r="A159" s="106"/>
      <c r="B159" s="107"/>
      <c r="C159" s="95"/>
      <c r="D159" s="97"/>
    </row>
    <row r="160" spans="1:4" ht="12.75">
      <c r="A160" s="106"/>
      <c r="B160" s="107"/>
      <c r="C160" s="95"/>
      <c r="D160" s="97"/>
    </row>
    <row r="161" spans="1:4" ht="12.75">
      <c r="A161" s="106"/>
      <c r="B161" s="107"/>
      <c r="C161" s="95"/>
      <c r="D161" s="97"/>
    </row>
    <row r="162" spans="1:4" ht="12.75">
      <c r="A162" s="106"/>
      <c r="B162" s="107"/>
      <c r="C162" s="95"/>
      <c r="D162" s="97"/>
    </row>
    <row r="163" spans="1:4" ht="12.75">
      <c r="A163" s="106"/>
      <c r="B163" s="107"/>
      <c r="C163" s="95"/>
      <c r="D163" s="97"/>
    </row>
    <row r="164" spans="1:4" ht="12.75">
      <c r="A164" s="106"/>
      <c r="B164" s="107"/>
      <c r="C164" s="95"/>
      <c r="D164" s="97"/>
    </row>
    <row r="165" spans="1:4" ht="12.75">
      <c r="A165" s="106"/>
      <c r="B165" s="107"/>
      <c r="C165" s="95"/>
      <c r="D165" s="97"/>
    </row>
    <row r="166" spans="1:4" ht="12.75">
      <c r="A166" s="106"/>
      <c r="B166" s="107"/>
      <c r="C166" s="95"/>
      <c r="D166" s="97"/>
    </row>
    <row r="167" spans="1:4" ht="12.75">
      <c r="A167" s="106"/>
      <c r="B167" s="107"/>
      <c r="C167" s="95"/>
      <c r="D167" s="97"/>
    </row>
    <row r="168" spans="1:4" ht="12.75">
      <c r="A168" s="106"/>
      <c r="B168" s="107"/>
      <c r="C168" s="95"/>
      <c r="D168" s="97"/>
    </row>
    <row r="169" spans="1:4" ht="12.75">
      <c r="A169" s="106"/>
      <c r="B169" s="107"/>
      <c r="C169" s="95"/>
      <c r="D169" s="97"/>
    </row>
    <row r="170" spans="1:4" ht="12.75">
      <c r="A170" s="106"/>
      <c r="B170" s="107"/>
      <c r="C170" s="95"/>
      <c r="D170" s="97"/>
    </row>
    <row r="171" spans="1:4" ht="12.75">
      <c r="A171" s="106"/>
      <c r="B171" s="107"/>
      <c r="C171" s="95"/>
      <c r="D171" s="97"/>
    </row>
    <row r="172" spans="1:4" ht="12.75">
      <c r="A172" s="106"/>
      <c r="B172" s="107"/>
      <c r="C172" s="95"/>
      <c r="D172" s="97"/>
    </row>
    <row r="173" spans="1:4" ht="12.75">
      <c r="A173" s="106"/>
      <c r="B173" s="107"/>
      <c r="C173" s="95"/>
      <c r="D173" s="97"/>
    </row>
    <row r="174" spans="1:4" ht="12.75">
      <c r="A174" s="106"/>
      <c r="B174" s="107"/>
      <c r="C174" s="95"/>
      <c r="D174" s="97"/>
    </row>
    <row r="175" spans="1:4" ht="12.75">
      <c r="A175" s="106"/>
      <c r="B175" s="107"/>
      <c r="C175" s="95"/>
      <c r="D175" s="97"/>
    </row>
    <row r="176" spans="1:4" ht="12.75">
      <c r="A176" s="106"/>
      <c r="B176" s="107"/>
      <c r="C176" s="95"/>
      <c r="D176" s="97"/>
    </row>
    <row r="177" spans="1:4" ht="12.75">
      <c r="A177" s="106"/>
      <c r="B177" s="107"/>
      <c r="C177" s="95"/>
      <c r="D177" s="97"/>
    </row>
    <row r="178" spans="1:4" ht="12.75">
      <c r="A178" s="106"/>
      <c r="B178" s="107"/>
      <c r="C178" s="95"/>
      <c r="D178" s="97"/>
    </row>
    <row r="179" spans="1:4" ht="12.75">
      <c r="A179" s="106"/>
      <c r="B179" s="107"/>
      <c r="C179" s="95"/>
      <c r="D179" s="97"/>
    </row>
    <row r="180" spans="1:4" ht="12.75">
      <c r="A180" s="106"/>
      <c r="B180" s="107"/>
      <c r="C180" s="95"/>
      <c r="D180" s="97"/>
    </row>
    <row r="181" spans="1:4" ht="12.75">
      <c r="A181" s="106"/>
      <c r="B181" s="107"/>
      <c r="C181" s="95"/>
      <c r="D181" s="97"/>
    </row>
    <row r="182" spans="1:4" ht="12.75">
      <c r="A182" s="106"/>
      <c r="B182" s="107"/>
      <c r="C182" s="95"/>
      <c r="D182" s="97"/>
    </row>
    <row r="183" spans="1:4" ht="12.75">
      <c r="A183" s="106"/>
      <c r="B183" s="107"/>
      <c r="C183" s="95"/>
      <c r="D183" s="97"/>
    </row>
    <row r="184" spans="1:4" ht="12.75">
      <c r="A184" s="106"/>
      <c r="B184" s="107"/>
      <c r="C184" s="95"/>
      <c r="D184" s="97"/>
    </row>
    <row r="185" spans="1:4" ht="12.75">
      <c r="A185" s="106"/>
      <c r="B185" s="107"/>
      <c r="C185" s="95"/>
      <c r="D185" s="97"/>
    </row>
    <row r="186" spans="1:4" ht="12.75">
      <c r="A186" s="106"/>
      <c r="B186" s="107"/>
      <c r="C186" s="95"/>
      <c r="D186" s="97"/>
    </row>
    <row r="187" spans="1:4" ht="12.75">
      <c r="A187" s="106"/>
      <c r="B187" s="107"/>
      <c r="C187" s="95"/>
      <c r="D187" s="97"/>
    </row>
    <row r="188" spans="1:4" ht="12.75">
      <c r="A188" s="106"/>
      <c r="B188" s="107"/>
      <c r="C188" s="95"/>
      <c r="D188" s="97"/>
    </row>
    <row r="189" spans="1:4" ht="12.75">
      <c r="A189" s="106"/>
      <c r="B189" s="107"/>
      <c r="C189" s="95"/>
      <c r="D189" s="97"/>
    </row>
    <row r="190" spans="1:4" ht="12.75">
      <c r="A190" s="106"/>
      <c r="B190" s="107"/>
      <c r="C190" s="95"/>
      <c r="D190" s="97"/>
    </row>
    <row r="191" spans="1:4" ht="12.75">
      <c r="A191" s="106"/>
      <c r="B191" s="107"/>
      <c r="C191" s="95"/>
      <c r="D191" s="97"/>
    </row>
    <row r="192" spans="1:4" ht="12.75">
      <c r="A192" s="106"/>
      <c r="B192" s="107"/>
      <c r="C192" s="95"/>
      <c r="D192" s="97"/>
    </row>
    <row r="193" spans="1:4" ht="12.75">
      <c r="A193" s="106"/>
      <c r="B193" s="107"/>
      <c r="C193" s="95"/>
      <c r="D193" s="97"/>
    </row>
    <row r="194" spans="1:4" ht="12.75">
      <c r="A194" s="106"/>
      <c r="B194" s="107"/>
      <c r="C194" s="95"/>
      <c r="D194" s="97"/>
    </row>
    <row r="195" spans="1:4" ht="12.75">
      <c r="A195" s="106"/>
      <c r="B195" s="107"/>
      <c r="C195" s="95"/>
      <c r="D195" s="97"/>
    </row>
    <row r="196" spans="1:4" ht="12.75">
      <c r="A196" s="106"/>
      <c r="B196" s="107"/>
      <c r="C196" s="95"/>
      <c r="D196" s="97"/>
    </row>
    <row r="197" spans="1:4" ht="12.75">
      <c r="A197" s="106"/>
      <c r="B197" s="107"/>
      <c r="C197" s="95"/>
      <c r="D197" s="97"/>
    </row>
    <row r="198" spans="1:4" ht="12.75">
      <c r="A198" s="106"/>
      <c r="B198" s="107"/>
      <c r="C198" s="95"/>
      <c r="D198" s="97"/>
    </row>
    <row r="199" spans="1:4" ht="12.75">
      <c r="A199" s="106"/>
      <c r="B199" s="107"/>
      <c r="C199" s="95"/>
      <c r="D199" s="97"/>
    </row>
    <row r="200" spans="1:4" ht="12.75">
      <c r="A200" s="106"/>
      <c r="B200" s="107"/>
      <c r="C200" s="95"/>
      <c r="D200" s="97"/>
    </row>
    <row r="201" spans="1:4" ht="12.75">
      <c r="A201" s="106"/>
      <c r="B201" s="107"/>
      <c r="C201" s="95"/>
      <c r="D201" s="97"/>
    </row>
    <row r="202" spans="1:4" ht="12.75">
      <c r="A202" s="106"/>
      <c r="B202" s="107"/>
      <c r="C202" s="95"/>
      <c r="D202" s="97"/>
    </row>
    <row r="203" spans="1:4" ht="12.75">
      <c r="A203" s="106"/>
      <c r="B203" s="107"/>
      <c r="C203" s="95"/>
      <c r="D203" s="97"/>
    </row>
    <row r="204" spans="1:4" ht="12.75">
      <c r="A204" s="106"/>
      <c r="B204" s="107"/>
      <c r="C204" s="95"/>
      <c r="D204" s="97"/>
    </row>
    <row r="205" spans="1:4" ht="12.75">
      <c r="A205" s="106"/>
      <c r="B205" s="107"/>
      <c r="C205" s="95"/>
      <c r="D205" s="107"/>
    </row>
    <row r="206" spans="1:4" ht="12.75">
      <c r="A206" s="106"/>
      <c r="B206" s="107"/>
      <c r="C206" s="95"/>
      <c r="D206" s="107"/>
    </row>
    <row r="207" spans="1:4" ht="12.75">
      <c r="A207" s="106"/>
      <c r="B207" s="107"/>
      <c r="C207" s="95"/>
      <c r="D207" s="107"/>
    </row>
    <row r="208" spans="1:4" ht="12.75">
      <c r="A208" s="106"/>
      <c r="B208" s="107"/>
      <c r="C208" s="95"/>
      <c r="D208" s="107"/>
    </row>
    <row r="209" spans="1:4" ht="12.75">
      <c r="A209" s="106"/>
      <c r="B209" s="107"/>
      <c r="C209" s="95"/>
      <c r="D209" s="107"/>
    </row>
    <row r="210" spans="1:4" ht="12.75">
      <c r="A210" s="106"/>
      <c r="B210" s="107"/>
      <c r="C210" s="95"/>
      <c r="D210" s="107"/>
    </row>
    <row r="211" spans="1:4" ht="12.75">
      <c r="A211" s="106"/>
      <c r="B211" s="107"/>
      <c r="C211" s="95"/>
      <c r="D211" s="107"/>
    </row>
    <row r="212" spans="1:4" ht="12.75">
      <c r="A212" s="106"/>
      <c r="B212" s="107"/>
      <c r="C212" s="95"/>
      <c r="D212" s="107"/>
    </row>
    <row r="213" spans="1:4" ht="12.75">
      <c r="A213" s="106"/>
      <c r="B213" s="107"/>
      <c r="C213" s="95"/>
      <c r="D213" s="107"/>
    </row>
    <row r="214" spans="1:4" ht="12.75">
      <c r="A214" s="106"/>
      <c r="B214" s="107"/>
      <c r="C214" s="95"/>
      <c r="D214" s="107"/>
    </row>
    <row r="215" spans="1:4" ht="12.75">
      <c r="A215" s="106"/>
      <c r="B215" s="107"/>
      <c r="C215" s="95"/>
      <c r="D215" s="107"/>
    </row>
    <row r="216" spans="1:4" ht="12.75">
      <c r="A216" s="106"/>
      <c r="B216" s="107"/>
      <c r="C216" s="95"/>
      <c r="D216" s="107"/>
    </row>
    <row r="217" spans="1:4" ht="12.75">
      <c r="A217" s="106"/>
      <c r="B217" s="107"/>
      <c r="C217" s="95"/>
      <c r="D217" s="107"/>
    </row>
    <row r="218" spans="1:4" ht="12.75">
      <c r="A218" s="106"/>
      <c r="B218" s="107"/>
      <c r="C218" s="95"/>
      <c r="D218" s="107"/>
    </row>
    <row r="219" spans="1:4" ht="12.75">
      <c r="A219" s="106"/>
      <c r="B219" s="107"/>
      <c r="C219" s="95"/>
      <c r="D219" s="107"/>
    </row>
    <row r="220" spans="1:4" ht="12.75">
      <c r="A220" s="106"/>
      <c r="B220" s="107"/>
      <c r="C220" s="95"/>
      <c r="D220" s="107"/>
    </row>
    <row r="221" spans="1:4" ht="12.75">
      <c r="A221" s="106"/>
      <c r="B221" s="107"/>
      <c r="C221" s="95"/>
      <c r="D221" s="107"/>
    </row>
    <row r="222" spans="1:4" ht="12.75">
      <c r="A222" s="106"/>
      <c r="B222" s="107"/>
      <c r="C222" s="95"/>
      <c r="D222" s="107"/>
    </row>
    <row r="223" spans="1:4" ht="12.75">
      <c r="A223" s="106"/>
      <c r="B223" s="107"/>
      <c r="C223" s="95"/>
      <c r="D223" s="107"/>
    </row>
    <row r="224" spans="1:4" ht="12.75">
      <c r="A224" s="106"/>
      <c r="B224" s="107"/>
      <c r="C224" s="95"/>
      <c r="D224" s="107"/>
    </row>
    <row r="225" spans="1:4" ht="12.75">
      <c r="A225" s="106"/>
      <c r="B225" s="107"/>
      <c r="C225" s="95"/>
      <c r="D225" s="107"/>
    </row>
    <row r="226" spans="1:4" ht="12.75">
      <c r="A226" s="106"/>
      <c r="B226" s="107"/>
      <c r="C226" s="95"/>
      <c r="D226" s="107"/>
    </row>
    <row r="227" spans="1:4" ht="12.75">
      <c r="A227" s="106"/>
      <c r="B227" s="107"/>
      <c r="C227" s="95"/>
      <c r="D227" s="107"/>
    </row>
    <row r="228" spans="1:4" ht="12.75">
      <c r="A228" s="106"/>
      <c r="B228" s="107"/>
      <c r="C228" s="95"/>
      <c r="D228" s="107"/>
    </row>
    <row r="229" spans="1:4" ht="12.75">
      <c r="A229" s="106"/>
      <c r="B229" s="107"/>
      <c r="C229" s="95"/>
      <c r="D229" s="107"/>
    </row>
    <row r="230" spans="1:4" ht="12.75">
      <c r="A230" s="106"/>
      <c r="B230" s="107"/>
      <c r="C230" s="95"/>
      <c r="D230" s="107"/>
    </row>
    <row r="231" spans="1:4" ht="12.75">
      <c r="A231" s="106"/>
      <c r="B231" s="107"/>
      <c r="C231" s="95"/>
      <c r="D231" s="107"/>
    </row>
    <row r="232" spans="1:4" ht="12.75">
      <c r="A232" s="106"/>
      <c r="B232" s="107"/>
      <c r="C232" s="95"/>
      <c r="D232" s="107"/>
    </row>
    <row r="233" spans="1:4" ht="12.75">
      <c r="A233" s="106"/>
      <c r="B233" s="107"/>
      <c r="C233" s="95"/>
      <c r="D233" s="107"/>
    </row>
    <row r="234" spans="1:4" ht="12.75">
      <c r="A234" s="106"/>
      <c r="B234" s="107"/>
      <c r="C234" s="95"/>
      <c r="D234" s="107"/>
    </row>
    <row r="235" spans="1:4" ht="12.75">
      <c r="A235" s="106"/>
      <c r="B235" s="107"/>
      <c r="C235" s="95"/>
      <c r="D235" s="107"/>
    </row>
    <row r="236" spans="1:4" ht="12.75">
      <c r="A236" s="106"/>
      <c r="B236" s="107"/>
      <c r="C236" s="95"/>
      <c r="D236" s="107"/>
    </row>
    <row r="237" spans="1:4" ht="12.75">
      <c r="A237" s="106"/>
      <c r="B237" s="107"/>
      <c r="C237" s="95"/>
      <c r="D237" s="107"/>
    </row>
    <row r="238" spans="1:4" ht="12.75">
      <c r="A238" s="106"/>
      <c r="B238" s="107"/>
      <c r="C238" s="95"/>
      <c r="D238" s="107"/>
    </row>
    <row r="239" spans="1:4" ht="12.75">
      <c r="A239" s="106"/>
      <c r="B239" s="107"/>
      <c r="C239" s="95"/>
      <c r="D239" s="107"/>
    </row>
    <row r="240" spans="1:4" ht="12.75">
      <c r="A240" s="106"/>
      <c r="B240" s="107"/>
      <c r="C240" s="95"/>
      <c r="D240" s="107"/>
    </row>
    <row r="241" spans="1:4" ht="12.75">
      <c r="A241" s="106"/>
      <c r="B241" s="107"/>
      <c r="C241" s="95"/>
      <c r="D241" s="107"/>
    </row>
    <row r="242" spans="1:4" ht="12.75">
      <c r="A242" s="106"/>
      <c r="B242" s="107"/>
      <c r="C242" s="95"/>
      <c r="D242" s="107"/>
    </row>
    <row r="243" spans="1:4" ht="12.75">
      <c r="A243" s="106"/>
      <c r="B243" s="107"/>
      <c r="C243" s="95"/>
      <c r="D243" s="107"/>
    </row>
    <row r="244" spans="1:4" ht="12.75">
      <c r="A244" s="106"/>
      <c r="B244" s="107"/>
      <c r="C244" s="95"/>
      <c r="D244" s="107"/>
    </row>
    <row r="245" spans="1:4" ht="12.75">
      <c r="A245" s="106"/>
      <c r="B245" s="107"/>
      <c r="C245" s="95"/>
      <c r="D245" s="107"/>
    </row>
    <row r="246" spans="1:4" ht="12.75">
      <c r="A246" s="106"/>
      <c r="B246" s="107"/>
      <c r="C246" s="95"/>
      <c r="D246" s="107"/>
    </row>
    <row r="247" spans="1:4" ht="12.75">
      <c r="A247" s="106"/>
      <c r="B247" s="107"/>
      <c r="C247" s="95"/>
      <c r="D247" s="107"/>
    </row>
    <row r="248" spans="1:4" ht="12.75">
      <c r="A248" s="106"/>
      <c r="B248" s="107"/>
      <c r="C248" s="95"/>
      <c r="D248" s="107"/>
    </row>
    <row r="249" spans="1:4" ht="12.75">
      <c r="A249" s="106"/>
      <c r="B249" s="107"/>
      <c r="C249" s="95"/>
      <c r="D249" s="107"/>
    </row>
    <row r="250" spans="1:4" ht="12.75">
      <c r="A250" s="106"/>
      <c r="B250" s="107"/>
      <c r="C250" s="95"/>
      <c r="D250" s="107"/>
    </row>
    <row r="251" spans="1:4" ht="12.75">
      <c r="A251" s="106"/>
      <c r="B251" s="107"/>
      <c r="C251" s="95"/>
      <c r="D251" s="107"/>
    </row>
    <row r="252" spans="1:4" ht="12.75">
      <c r="A252" s="106"/>
      <c r="B252" s="107"/>
      <c r="C252" s="95"/>
      <c r="D252" s="107"/>
    </row>
    <row r="253" spans="1:4" ht="12.75">
      <c r="A253" s="106"/>
      <c r="B253" s="107"/>
      <c r="C253" s="95"/>
      <c r="D253" s="107"/>
    </row>
    <row r="254" spans="1:4" ht="12.75">
      <c r="A254" s="106"/>
      <c r="B254" s="107"/>
      <c r="C254" s="95"/>
      <c r="D254" s="107"/>
    </row>
    <row r="255" spans="1:4" ht="12.75">
      <c r="A255" s="106"/>
      <c r="B255" s="107"/>
      <c r="C255" s="95"/>
      <c r="D255" s="107"/>
    </row>
    <row r="256" spans="1:4" ht="12.75">
      <c r="A256" s="106"/>
      <c r="B256" s="107"/>
      <c r="C256" s="95"/>
      <c r="D256" s="107"/>
    </row>
    <row r="257" spans="1:4" ht="12.75">
      <c r="A257" s="106"/>
      <c r="B257" s="107"/>
      <c r="C257" s="95"/>
      <c r="D257" s="107"/>
    </row>
    <row r="258" spans="1:4" ht="12.75">
      <c r="A258" s="106"/>
      <c r="B258" s="107"/>
      <c r="C258" s="95"/>
      <c r="D258" s="107"/>
    </row>
    <row r="259" spans="1:4" ht="12.75">
      <c r="A259" s="106"/>
      <c r="B259" s="107"/>
      <c r="C259" s="95"/>
      <c r="D259" s="107"/>
    </row>
    <row r="260" spans="1:4" ht="12.75">
      <c r="A260" s="106"/>
      <c r="B260" s="107"/>
      <c r="C260" s="95"/>
      <c r="D260" s="107"/>
    </row>
    <row r="261" spans="1:4" ht="12.75">
      <c r="A261" s="106"/>
      <c r="B261" s="107"/>
      <c r="C261" s="95"/>
      <c r="D261" s="107"/>
    </row>
    <row r="262" spans="1:4" ht="12.75">
      <c r="A262" s="106"/>
      <c r="B262" s="107"/>
      <c r="C262" s="95"/>
      <c r="D262" s="107"/>
    </row>
    <row r="263" spans="1:4" ht="12.75">
      <c r="A263" s="106"/>
      <c r="B263" s="107"/>
      <c r="C263" s="95"/>
      <c r="D263" s="107"/>
    </row>
    <row r="264" spans="1:4" ht="12.75">
      <c r="A264" s="106"/>
      <c r="B264" s="107"/>
      <c r="C264" s="95"/>
      <c r="D264" s="107"/>
    </row>
    <row r="265" spans="1:4" ht="12.75">
      <c r="A265" s="106"/>
      <c r="B265" s="107"/>
      <c r="C265" s="95"/>
      <c r="D265" s="107"/>
    </row>
    <row r="266" spans="1:4" ht="12.75">
      <c r="A266" s="106"/>
      <c r="B266" s="107"/>
      <c r="C266" s="95"/>
      <c r="D266" s="107"/>
    </row>
    <row r="267" spans="1:4" ht="12.75">
      <c r="A267" s="106"/>
      <c r="B267" s="107"/>
      <c r="C267" s="95"/>
      <c r="D267" s="107"/>
    </row>
    <row r="268" spans="1:4" ht="12.75">
      <c r="A268" s="106"/>
      <c r="B268" s="107"/>
      <c r="C268" s="95"/>
      <c r="D268" s="107"/>
    </row>
    <row r="269" spans="1:4" ht="12.75">
      <c r="A269" s="106"/>
      <c r="B269" s="107"/>
      <c r="C269" s="95"/>
      <c r="D269" s="107"/>
    </row>
    <row r="270" spans="1:4" ht="12.75">
      <c r="A270" s="106"/>
      <c r="B270" s="107"/>
      <c r="C270" s="95"/>
      <c r="D270" s="107"/>
    </row>
    <row r="271" spans="1:4" ht="12.75">
      <c r="A271" s="106"/>
      <c r="B271" s="107"/>
      <c r="C271" s="95"/>
      <c r="D271" s="107"/>
    </row>
    <row r="272" spans="1:4" ht="12.75">
      <c r="A272" s="106"/>
      <c r="B272" s="107"/>
      <c r="C272" s="95"/>
      <c r="D272" s="107"/>
    </row>
    <row r="273" spans="1:4" ht="12.75">
      <c r="A273" s="106"/>
      <c r="B273" s="107"/>
      <c r="C273" s="95"/>
      <c r="D273" s="107"/>
    </row>
    <row r="274" spans="1:4" ht="12.75">
      <c r="A274" s="106"/>
      <c r="B274" s="107"/>
      <c r="C274" s="95"/>
      <c r="D274" s="107"/>
    </row>
    <row r="275" spans="1:4" ht="12.75">
      <c r="A275" s="106"/>
      <c r="B275" s="107"/>
      <c r="C275" s="95"/>
      <c r="D275" s="107"/>
    </row>
    <row r="276" spans="1:4" ht="12.75">
      <c r="A276" s="106"/>
      <c r="B276" s="107"/>
      <c r="C276" s="95"/>
      <c r="D276" s="107"/>
    </row>
    <row r="277" spans="1:4" ht="12.75">
      <c r="A277" s="106"/>
      <c r="B277" s="107"/>
      <c r="C277" s="95"/>
      <c r="D277" s="107"/>
    </row>
    <row r="278" spans="1:4" ht="12.75">
      <c r="A278" s="106"/>
      <c r="B278" s="107"/>
      <c r="C278" s="95"/>
      <c r="D278" s="107"/>
    </row>
    <row r="279" spans="1:4" ht="12.75">
      <c r="A279" s="106"/>
      <c r="B279" s="107"/>
      <c r="C279" s="95"/>
      <c r="D279" s="107"/>
    </row>
    <row r="280" spans="1:4" ht="12.75">
      <c r="A280" s="106"/>
      <c r="B280" s="107"/>
      <c r="C280" s="95"/>
      <c r="D280" s="107"/>
    </row>
    <row r="281" spans="1:4" ht="12.75">
      <c r="A281" s="106"/>
      <c r="B281" s="107"/>
      <c r="C281" s="95"/>
      <c r="D281" s="107"/>
    </row>
    <row r="282" spans="1:4" ht="12.75">
      <c r="A282" s="106"/>
      <c r="B282" s="107"/>
      <c r="C282" s="95"/>
      <c r="D282" s="107"/>
    </row>
    <row r="283" spans="1:4" ht="12.75">
      <c r="A283" s="106"/>
      <c r="B283" s="107"/>
      <c r="C283" s="95"/>
      <c r="D283" s="107"/>
    </row>
    <row r="284" spans="1:4" ht="12.75">
      <c r="A284" s="106"/>
      <c r="B284" s="107"/>
      <c r="C284" s="95"/>
      <c r="D284" s="107"/>
    </row>
    <row r="285" spans="1:4" ht="12.75">
      <c r="A285" s="106"/>
      <c r="B285" s="107"/>
      <c r="C285" s="95"/>
      <c r="D285" s="107"/>
    </row>
    <row r="286" spans="1:4" ht="12.75">
      <c r="A286" s="106"/>
      <c r="B286" s="107"/>
      <c r="C286" s="106"/>
      <c r="D286" s="107"/>
    </row>
    <row r="287" spans="1:4" ht="12.75">
      <c r="A287" s="106"/>
      <c r="B287" s="107"/>
      <c r="C287" s="106"/>
      <c r="D287" s="107"/>
    </row>
    <row r="288" spans="1:4" ht="12.75">
      <c r="A288" s="106"/>
      <c r="B288" s="107"/>
      <c r="C288" s="106"/>
      <c r="D288" s="107"/>
    </row>
    <row r="289" spans="1:4" ht="12.75">
      <c r="A289" s="106"/>
      <c r="B289" s="107"/>
      <c r="C289" s="106"/>
      <c r="D289" s="107"/>
    </row>
    <row r="290" spans="1:4" ht="12.75">
      <c r="A290" s="106"/>
      <c r="B290" s="107"/>
      <c r="C290" s="106"/>
      <c r="D290" s="107"/>
    </row>
    <row r="291" spans="1:4" ht="12.75">
      <c r="A291" s="106"/>
      <c r="B291" s="107"/>
      <c r="C291" s="106"/>
      <c r="D291" s="107"/>
    </row>
    <row r="292" spans="1:4" ht="12.75">
      <c r="A292" s="106"/>
      <c r="B292" s="107"/>
      <c r="C292" s="106"/>
      <c r="D292" s="107"/>
    </row>
    <row r="293" spans="1:4" ht="12.75">
      <c r="A293" s="106"/>
      <c r="B293" s="107"/>
      <c r="C293" s="106"/>
      <c r="D293" s="107"/>
    </row>
    <row r="294" spans="1:4" ht="12.75">
      <c r="A294" s="106"/>
      <c r="B294" s="107"/>
      <c r="C294" s="106"/>
      <c r="D294" s="107"/>
    </row>
    <row r="295" spans="1:4" ht="12.75">
      <c r="A295" s="106"/>
      <c r="B295" s="107"/>
      <c r="C295" s="106"/>
      <c r="D295" s="107"/>
    </row>
    <row r="296" spans="1:4" ht="12.75">
      <c r="A296" s="106"/>
      <c r="B296" s="107"/>
      <c r="C296" s="106"/>
      <c r="D296" s="107"/>
    </row>
    <row r="297" spans="1:4" ht="12.75">
      <c r="A297" s="106"/>
      <c r="B297" s="107"/>
      <c r="C297" s="106"/>
      <c r="D297" s="107"/>
    </row>
    <row r="298" spans="1:4" ht="12.75">
      <c r="A298" s="106"/>
      <c r="B298" s="107"/>
      <c r="C298" s="106"/>
      <c r="D298" s="107"/>
    </row>
    <row r="299" spans="1:4" ht="12.75">
      <c r="A299" s="106"/>
      <c r="B299" s="107"/>
      <c r="C299" s="106"/>
      <c r="D299" s="107"/>
    </row>
    <row r="300" spans="1:4" ht="12.75">
      <c r="A300" s="106"/>
      <c r="B300" s="107"/>
      <c r="C300" s="106"/>
      <c r="D300" s="107"/>
    </row>
    <row r="301" spans="1:4" ht="12.75">
      <c r="A301" s="106"/>
      <c r="B301" s="107"/>
      <c r="C301" s="106"/>
      <c r="D301" s="107"/>
    </row>
    <row r="302" spans="1:4" ht="12.75">
      <c r="A302" s="106"/>
      <c r="B302" s="107"/>
      <c r="C302" s="106"/>
      <c r="D302" s="107"/>
    </row>
    <row r="303" spans="1:4" ht="12.75">
      <c r="A303" s="106"/>
      <c r="B303" s="107"/>
      <c r="C303" s="106"/>
      <c r="D303" s="107"/>
    </row>
    <row r="304" spans="1:4" ht="12.75">
      <c r="A304" s="106"/>
      <c r="B304" s="107"/>
      <c r="C304" s="106"/>
      <c r="D304" s="107"/>
    </row>
    <row r="305" spans="1:4" ht="12.75">
      <c r="A305" s="106"/>
      <c r="B305" s="107"/>
      <c r="C305" s="106"/>
      <c r="D305" s="107"/>
    </row>
    <row r="306" spans="1:4" ht="12.75">
      <c r="A306" s="106"/>
      <c r="B306" s="107"/>
      <c r="C306" s="106"/>
      <c r="D306" s="107"/>
    </row>
    <row r="307" spans="1:4" ht="12.75">
      <c r="A307" s="106"/>
      <c r="B307" s="107"/>
      <c r="C307" s="106"/>
      <c r="D307" s="107"/>
    </row>
    <row r="308" spans="1:4" ht="12.75">
      <c r="A308" s="106"/>
      <c r="B308" s="107"/>
      <c r="C308" s="106"/>
      <c r="D308" s="107"/>
    </row>
    <row r="309" spans="1:4" ht="12.75">
      <c r="A309" s="106"/>
      <c r="B309" s="107"/>
      <c r="C309" s="106"/>
      <c r="D309" s="107"/>
    </row>
    <row r="310" spans="1:4" ht="12.75">
      <c r="A310" s="106"/>
      <c r="B310" s="107"/>
      <c r="C310" s="106"/>
      <c r="D310" s="107"/>
    </row>
    <row r="311" spans="1:4" ht="12.75">
      <c r="A311" s="106"/>
      <c r="B311" s="107"/>
      <c r="C311" s="106"/>
      <c r="D311" s="107"/>
    </row>
    <row r="312" spans="1:4" ht="12.75">
      <c r="A312" s="106"/>
      <c r="B312" s="107"/>
      <c r="C312" s="106"/>
      <c r="D312" s="107"/>
    </row>
    <row r="313" spans="1:4" ht="12.75">
      <c r="A313" s="106"/>
      <c r="B313" s="107"/>
      <c r="C313" s="106"/>
      <c r="D313" s="107"/>
    </row>
    <row r="314" spans="1:4" ht="12.75">
      <c r="A314" s="106"/>
      <c r="B314" s="107"/>
      <c r="C314" s="106"/>
      <c r="D314" s="107"/>
    </row>
    <row r="315" spans="1:4" ht="12.75">
      <c r="A315" s="106"/>
      <c r="B315" s="107"/>
      <c r="C315" s="106"/>
      <c r="D315" s="107"/>
    </row>
    <row r="316" spans="1:4" ht="12.75">
      <c r="A316" s="106"/>
      <c r="B316" s="107"/>
      <c r="C316" s="106"/>
      <c r="D316" s="107"/>
    </row>
    <row r="317" spans="1:4" ht="12.75">
      <c r="A317" s="106"/>
      <c r="B317" s="107"/>
      <c r="C317" s="106"/>
      <c r="D317" s="107"/>
    </row>
    <row r="318" spans="1:4" ht="12.75">
      <c r="A318" s="106"/>
      <c r="B318" s="107"/>
      <c r="C318" s="106"/>
      <c r="D318" s="107"/>
    </row>
    <row r="319" spans="1:4" ht="12.75">
      <c r="A319" s="106"/>
      <c r="B319" s="107"/>
      <c r="C319" s="106"/>
      <c r="D319" s="107"/>
    </row>
    <row r="320" spans="1:4" ht="12.75">
      <c r="A320" s="106"/>
      <c r="B320" s="107"/>
      <c r="C320" s="106"/>
      <c r="D320" s="107"/>
    </row>
    <row r="321" spans="1:4" ht="12.75">
      <c r="A321" s="106"/>
      <c r="B321" s="107"/>
      <c r="C321" s="106"/>
      <c r="D321" s="107"/>
    </row>
    <row r="322" spans="1:4" ht="12.75">
      <c r="A322" s="106"/>
      <c r="B322" s="107"/>
      <c r="C322" s="106"/>
      <c r="D322" s="107"/>
    </row>
    <row r="323" spans="1:4" ht="12.75">
      <c r="A323" s="106"/>
      <c r="B323" s="107"/>
      <c r="C323" s="106"/>
      <c r="D323" s="107"/>
    </row>
    <row r="324" spans="1:4" ht="12.75">
      <c r="A324" s="106"/>
      <c r="B324" s="107"/>
      <c r="C324" s="106"/>
      <c r="D324" s="107"/>
    </row>
    <row r="325" spans="1:4" ht="12.75">
      <c r="A325" s="106"/>
      <c r="B325" s="107"/>
      <c r="C325" s="106"/>
      <c r="D325" s="107"/>
    </row>
    <row r="326" spans="1:4" ht="12.75">
      <c r="A326" s="106"/>
      <c r="B326" s="107"/>
      <c r="C326" s="106"/>
      <c r="D326" s="107"/>
    </row>
    <row r="327" spans="1:4" ht="12.75">
      <c r="A327" s="106"/>
      <c r="B327" s="107"/>
      <c r="C327" s="106"/>
      <c r="D327" s="107"/>
    </row>
    <row r="328" spans="1:4" ht="12.75">
      <c r="A328" s="106"/>
      <c r="B328" s="107"/>
      <c r="C328" s="106"/>
      <c r="D328" s="107"/>
    </row>
    <row r="329" spans="1:4" ht="12.75">
      <c r="A329" s="106"/>
      <c r="B329" s="107"/>
      <c r="C329" s="106"/>
      <c r="D329" s="107"/>
    </row>
    <row r="330" spans="1:4" ht="12.75">
      <c r="A330" s="106"/>
      <c r="B330" s="107"/>
      <c r="C330" s="106"/>
      <c r="D330" s="107"/>
    </row>
    <row r="331" spans="1:4" ht="12.75">
      <c r="A331" s="106"/>
      <c r="B331" s="107"/>
      <c r="C331" s="106"/>
      <c r="D331" s="107"/>
    </row>
    <row r="332" spans="1:4" ht="12.75">
      <c r="A332" s="106"/>
      <c r="B332" s="107"/>
      <c r="C332" s="106"/>
      <c r="D332" s="107"/>
    </row>
    <row r="333" spans="1:4" ht="12.75">
      <c r="A333" s="106"/>
      <c r="B333" s="107"/>
      <c r="C333" s="106"/>
      <c r="D333" s="107"/>
    </row>
    <row r="334" spans="1:4" ht="12.75">
      <c r="A334" s="106"/>
      <c r="B334" s="107"/>
      <c r="C334" s="106"/>
      <c r="D334" s="107"/>
    </row>
    <row r="335" spans="1:4" ht="12.75">
      <c r="A335" s="106"/>
      <c r="B335" s="107"/>
      <c r="C335" s="106"/>
      <c r="D335" s="107"/>
    </row>
    <row r="336" spans="1:4" ht="12.75">
      <c r="A336" s="106"/>
      <c r="B336" s="107"/>
      <c r="C336" s="106"/>
      <c r="D336" s="107"/>
    </row>
    <row r="337" spans="1:4" ht="12.75">
      <c r="A337" s="106"/>
      <c r="B337" s="107"/>
      <c r="C337" s="106"/>
      <c r="D337" s="107"/>
    </row>
    <row r="338" spans="1:4" ht="12.75">
      <c r="A338" s="106"/>
      <c r="B338" s="107"/>
      <c r="C338" s="106"/>
      <c r="D338" s="107"/>
    </row>
    <row r="339" spans="1:4" ht="12.75">
      <c r="A339" s="106"/>
      <c r="B339" s="107"/>
      <c r="C339" s="106"/>
      <c r="D339" s="107"/>
    </row>
    <row r="340" spans="1:4" ht="12.75">
      <c r="A340" s="106"/>
      <c r="B340" s="107"/>
      <c r="C340" s="106"/>
      <c r="D340" s="107"/>
    </row>
    <row r="341" spans="1:4" ht="12.75">
      <c r="A341" s="106"/>
      <c r="B341" s="107"/>
      <c r="C341" s="106"/>
      <c r="D341" s="107"/>
    </row>
    <row r="342" spans="1:4" ht="12.75">
      <c r="A342" s="106"/>
      <c r="B342" s="107"/>
      <c r="C342" s="106"/>
      <c r="D342" s="107"/>
    </row>
    <row r="343" spans="1:4" ht="12.75">
      <c r="A343" s="106"/>
      <c r="B343" s="107"/>
      <c r="C343" s="106"/>
      <c r="D343" s="107"/>
    </row>
    <row r="344" spans="1:4" ht="12.75">
      <c r="A344" s="106"/>
      <c r="B344" s="107"/>
      <c r="C344" s="106"/>
      <c r="D344" s="107"/>
    </row>
    <row r="345" spans="1:4" ht="12.75">
      <c r="A345" s="106"/>
      <c r="B345" s="107"/>
      <c r="C345" s="106"/>
      <c r="D345" s="107"/>
    </row>
    <row r="346" spans="1:4" ht="12.75">
      <c r="A346" s="106"/>
      <c r="B346" s="107"/>
      <c r="C346" s="106"/>
      <c r="D346" s="107"/>
    </row>
    <row r="347" spans="1:4" ht="12.75">
      <c r="A347" s="106"/>
      <c r="B347" s="107"/>
      <c r="C347" s="106"/>
      <c r="D347" s="107"/>
    </row>
    <row r="348" spans="1:4" ht="12.75">
      <c r="A348" s="106"/>
      <c r="B348" s="107"/>
      <c r="C348" s="106"/>
      <c r="D348" s="107"/>
    </row>
    <row r="349" spans="1:4" ht="12.75">
      <c r="A349" s="106"/>
      <c r="B349" s="107"/>
      <c r="C349" s="106"/>
      <c r="D349" s="107"/>
    </row>
    <row r="350" spans="1:4" ht="12.75">
      <c r="A350" s="106"/>
      <c r="B350" s="107"/>
      <c r="C350" s="106"/>
      <c r="D350" s="107"/>
    </row>
    <row r="351" spans="1:4" ht="12.75">
      <c r="A351" s="106"/>
      <c r="B351" s="107"/>
      <c r="C351" s="106"/>
      <c r="D351" s="107"/>
    </row>
    <row r="352" spans="1:4" ht="12.75">
      <c r="A352" s="106"/>
      <c r="B352" s="107"/>
      <c r="C352" s="106"/>
      <c r="D352" s="107"/>
    </row>
    <row r="353" spans="1:4" ht="12.75">
      <c r="A353" s="106"/>
      <c r="B353" s="107"/>
      <c r="C353" s="106"/>
      <c r="D353" s="107"/>
    </row>
    <row r="354" spans="1:4" ht="12.75">
      <c r="A354" s="106"/>
      <c r="B354" s="107"/>
      <c r="C354" s="106"/>
      <c r="D354" s="107"/>
    </row>
    <row r="355" spans="1:4" ht="12.75">
      <c r="A355" s="106"/>
      <c r="B355" s="107"/>
      <c r="C355" s="106"/>
      <c r="D355" s="107"/>
    </row>
    <row r="356" spans="1:4" ht="12.75">
      <c r="A356" s="106"/>
      <c r="B356" s="107"/>
      <c r="C356" s="106"/>
      <c r="D356" s="107"/>
    </row>
    <row r="357" spans="1:4" ht="12.75">
      <c r="A357" s="106"/>
      <c r="B357" s="107"/>
      <c r="C357" s="106"/>
      <c r="D357" s="107"/>
    </row>
    <row r="358" spans="1:4" ht="12.75">
      <c r="A358" s="106"/>
      <c r="B358" s="107"/>
      <c r="C358" s="106"/>
      <c r="D358" s="107"/>
    </row>
    <row r="359" spans="1:4" ht="12.75">
      <c r="A359" s="106"/>
      <c r="B359" s="107"/>
      <c r="C359" s="106"/>
      <c r="D359" s="107"/>
    </row>
    <row r="360" spans="1:4" ht="12.75">
      <c r="A360" s="106"/>
      <c r="B360" s="107"/>
      <c r="C360" s="106"/>
      <c r="D360" s="107"/>
    </row>
    <row r="361" spans="1:4" ht="12.75">
      <c r="A361" s="106"/>
      <c r="B361" s="107"/>
      <c r="C361" s="106"/>
      <c r="D361" s="107"/>
    </row>
    <row r="362" spans="1:4" ht="12.75">
      <c r="A362" s="106"/>
      <c r="B362" s="107"/>
      <c r="C362" s="106"/>
      <c r="D362" s="107"/>
    </row>
    <row r="363" spans="1:4" ht="12.75">
      <c r="A363" s="106"/>
      <c r="B363" s="107"/>
      <c r="C363" s="106"/>
      <c r="D363" s="107"/>
    </row>
    <row r="364" spans="1:4" ht="12.75">
      <c r="A364" s="106"/>
      <c r="B364" s="107"/>
      <c r="C364" s="106"/>
      <c r="D364" s="107"/>
    </row>
    <row r="365" spans="1:4" ht="12.75">
      <c r="A365" s="106"/>
      <c r="B365" s="107"/>
      <c r="C365" s="106"/>
      <c r="D365" s="107"/>
    </row>
    <row r="366" spans="1:4" ht="12.75">
      <c r="A366" s="106"/>
      <c r="B366" s="107"/>
      <c r="C366" s="106"/>
      <c r="D366" s="107"/>
    </row>
    <row r="367" spans="1:4" ht="12.75">
      <c r="A367" s="106"/>
      <c r="B367" s="107"/>
      <c r="C367" s="106"/>
      <c r="D367" s="107"/>
    </row>
    <row r="368" spans="1:4" ht="12.75">
      <c r="A368" s="106"/>
      <c r="B368" s="107"/>
      <c r="C368" s="106"/>
      <c r="D368" s="107"/>
    </row>
    <row r="369" spans="1:4" ht="12.75">
      <c r="A369" s="106"/>
      <c r="B369" s="107"/>
      <c r="C369" s="106"/>
      <c r="D369" s="107"/>
    </row>
    <row r="370" spans="1:4" ht="12.75">
      <c r="A370" s="106"/>
      <c r="B370" s="107"/>
      <c r="C370" s="106"/>
      <c r="D370" s="107"/>
    </row>
    <row r="371" spans="1:4" ht="12.75">
      <c r="A371" s="106"/>
      <c r="B371" s="107"/>
      <c r="C371" s="106"/>
      <c r="D371" s="107"/>
    </row>
    <row r="372" spans="1:4" ht="12.75">
      <c r="A372" s="106"/>
      <c r="B372" s="107"/>
      <c r="C372" s="106"/>
      <c r="D372" s="107"/>
    </row>
    <row r="373" spans="1:4" ht="12.75">
      <c r="A373" s="106"/>
      <c r="B373" s="107"/>
      <c r="C373" s="106"/>
      <c r="D373" s="107"/>
    </row>
    <row r="374" spans="1:4" ht="12.75">
      <c r="A374" s="106"/>
      <c r="B374" s="107"/>
      <c r="C374" s="106"/>
      <c r="D374" s="107"/>
    </row>
    <row r="375" spans="1:4" ht="12.75">
      <c r="A375" s="106"/>
      <c r="B375" s="107"/>
      <c r="C375" s="106"/>
      <c r="D375" s="107"/>
    </row>
    <row r="376" spans="1:4" ht="12.75">
      <c r="A376" s="106"/>
      <c r="B376" s="107"/>
      <c r="C376" s="106"/>
      <c r="D376" s="107"/>
    </row>
    <row r="377" spans="1:4" ht="12.75">
      <c r="A377" s="106"/>
      <c r="B377" s="107"/>
      <c r="C377" s="106"/>
      <c r="D377" s="107"/>
    </row>
    <row r="378" spans="1:4" ht="12.75">
      <c r="A378" s="106"/>
      <c r="B378" s="107"/>
      <c r="C378" s="106"/>
      <c r="D378" s="107"/>
    </row>
    <row r="379" spans="1:4" ht="12.75">
      <c r="A379" s="106"/>
      <c r="B379" s="107"/>
      <c r="C379" s="106"/>
      <c r="D379" s="107"/>
    </row>
    <row r="380" spans="1:4" ht="12.75">
      <c r="A380" s="106"/>
      <c r="B380" s="107"/>
      <c r="C380" s="106"/>
      <c r="D380" s="107"/>
    </row>
    <row r="381" spans="1:4" ht="12.75">
      <c r="A381" s="106"/>
      <c r="B381" s="107"/>
      <c r="C381" s="106"/>
      <c r="D381" s="107"/>
    </row>
    <row r="382" spans="1:4" ht="12.75">
      <c r="A382" s="106"/>
      <c r="B382" s="107"/>
      <c r="C382" s="106"/>
      <c r="D382" s="107"/>
    </row>
    <row r="383" spans="1:4" ht="12.75">
      <c r="A383" s="106"/>
      <c r="B383" s="107"/>
      <c r="C383" s="106"/>
      <c r="D383" s="107"/>
    </row>
    <row r="384" spans="1:4" ht="12.75">
      <c r="A384" s="106"/>
      <c r="B384" s="107"/>
      <c r="C384" s="106"/>
      <c r="D384" s="107"/>
    </row>
    <row r="385" spans="1:4" ht="12.75">
      <c r="A385" s="106"/>
      <c r="B385" s="107"/>
      <c r="C385" s="106"/>
      <c r="D385" s="107"/>
    </row>
    <row r="386" spans="1:4" ht="12.75">
      <c r="A386" s="106"/>
      <c r="B386" s="107"/>
      <c r="C386" s="106"/>
      <c r="D386" s="107"/>
    </row>
    <row r="387" spans="1:4" ht="12.75">
      <c r="A387" s="106"/>
      <c r="B387" s="107"/>
      <c r="C387" s="106"/>
      <c r="D387" s="107"/>
    </row>
    <row r="388" spans="1:4" ht="12.75">
      <c r="A388" s="106"/>
      <c r="B388" s="107"/>
      <c r="C388" s="106"/>
      <c r="D388" s="107"/>
    </row>
    <row r="389" spans="1:4" ht="12.75">
      <c r="A389" s="106"/>
      <c r="B389" s="107"/>
      <c r="C389" s="106"/>
      <c r="D389" s="107"/>
    </row>
    <row r="390" spans="1:4" ht="12.75">
      <c r="A390" s="106"/>
      <c r="B390" s="107"/>
      <c r="C390" s="106"/>
      <c r="D390" s="107"/>
    </row>
    <row r="391" spans="1:4" ht="12.75">
      <c r="A391" s="106"/>
      <c r="B391" s="107"/>
      <c r="C391" s="106"/>
      <c r="D391" s="107"/>
    </row>
    <row r="392" spans="1:4" ht="12.75">
      <c r="A392" s="106"/>
      <c r="B392" s="107"/>
      <c r="C392" s="106"/>
      <c r="D392" s="107"/>
    </row>
    <row r="393" spans="1:4" ht="12.75">
      <c r="A393" s="106"/>
      <c r="B393" s="107"/>
      <c r="C393" s="106"/>
      <c r="D393" s="107"/>
    </row>
    <row r="394" spans="1:4" ht="12.75">
      <c r="A394" s="106"/>
      <c r="B394" s="107"/>
      <c r="C394" s="106"/>
      <c r="D394" s="107"/>
    </row>
    <row r="395" spans="1:4" ht="12.75">
      <c r="A395" s="106"/>
      <c r="B395" s="107"/>
      <c r="C395" s="106"/>
      <c r="D395" s="107"/>
    </row>
    <row r="396" spans="1:4" ht="12.75">
      <c r="A396" s="106"/>
      <c r="B396" s="107"/>
      <c r="C396" s="106"/>
      <c r="D396" s="107"/>
    </row>
    <row r="397" spans="1:4" ht="12.75">
      <c r="A397" s="106"/>
      <c r="B397" s="107"/>
      <c r="C397" s="106"/>
      <c r="D397" s="107"/>
    </row>
    <row r="398" spans="1:4" ht="12.75">
      <c r="A398" s="106"/>
      <c r="B398" s="107"/>
      <c r="C398" s="106"/>
      <c r="D398" s="107"/>
    </row>
    <row r="399" spans="1:4" ht="12.75">
      <c r="A399" s="106"/>
      <c r="B399" s="107"/>
      <c r="C399" s="106"/>
      <c r="D399" s="107"/>
    </row>
    <row r="400" spans="1:4" ht="12.75">
      <c r="A400" s="106"/>
      <c r="B400" s="107"/>
      <c r="C400" s="106"/>
      <c r="D400" s="107"/>
    </row>
    <row r="401" spans="1:4" ht="12.75">
      <c r="A401" s="106"/>
      <c r="B401" s="107"/>
      <c r="C401" s="106"/>
      <c r="D401" s="107"/>
    </row>
    <row r="402" spans="1:4" ht="12.75">
      <c r="A402" s="106"/>
      <c r="B402" s="107"/>
      <c r="C402" s="106"/>
      <c r="D402" s="107"/>
    </row>
    <row r="403" spans="1:4" ht="12.75">
      <c r="A403" s="106"/>
      <c r="B403" s="107"/>
      <c r="C403" s="106"/>
      <c r="D403" s="107"/>
    </row>
    <row r="404" spans="1:4" ht="12.75">
      <c r="A404" s="106"/>
      <c r="B404" s="107"/>
      <c r="C404" s="106"/>
      <c r="D404" s="107"/>
    </row>
    <row r="405" spans="1:4" ht="12.75">
      <c r="A405" s="106"/>
      <c r="B405" s="107"/>
      <c r="C405" s="106"/>
      <c r="D405" s="107"/>
    </row>
    <row r="406" spans="1:4" ht="12.75">
      <c r="A406" s="106"/>
      <c r="B406" s="107"/>
      <c r="C406" s="106"/>
      <c r="D406" s="107"/>
    </row>
    <row r="407" spans="1:4" ht="12.75">
      <c r="A407" s="106"/>
      <c r="B407" s="107"/>
      <c r="C407" s="106"/>
      <c r="D407" s="107"/>
    </row>
    <row r="408" spans="1:4" ht="12.75">
      <c r="A408" s="106"/>
      <c r="B408" s="107"/>
      <c r="C408" s="106"/>
      <c r="D408" s="107"/>
    </row>
    <row r="409" spans="1:4" ht="12.75">
      <c r="A409" s="106"/>
      <c r="B409" s="107"/>
      <c r="C409" s="106"/>
      <c r="D409" s="107"/>
    </row>
    <row r="410" spans="1:4" ht="12.75">
      <c r="A410" s="106"/>
      <c r="B410" s="107"/>
      <c r="C410" s="106"/>
      <c r="D410" s="107"/>
    </row>
    <row r="411" spans="1:4" ht="12.75">
      <c r="A411" s="106"/>
      <c r="B411" s="107"/>
      <c r="C411" s="106"/>
      <c r="D411" s="107"/>
    </row>
    <row r="412" spans="1:4" ht="12.75">
      <c r="A412" s="106"/>
      <c r="B412" s="107"/>
      <c r="C412" s="106"/>
      <c r="D412" s="107"/>
    </row>
    <row r="413" spans="1:4" ht="12.75">
      <c r="A413" s="106"/>
      <c r="B413" s="107"/>
      <c r="C413" s="106"/>
      <c r="D413" s="107"/>
    </row>
    <row r="414" spans="1:4" ht="12.75">
      <c r="A414" s="106"/>
      <c r="B414" s="107"/>
      <c r="C414" s="106"/>
      <c r="D414" s="107"/>
    </row>
    <row r="415" spans="1:4" ht="12.75">
      <c r="A415" s="106"/>
      <c r="B415" s="107"/>
      <c r="C415" s="106"/>
      <c r="D415" s="107"/>
    </row>
    <row r="416" spans="1:4" ht="12.75">
      <c r="A416" s="106"/>
      <c r="B416" s="107"/>
      <c r="C416" s="106"/>
      <c r="D416" s="107"/>
    </row>
    <row r="417" spans="1:4" ht="12.75">
      <c r="A417" s="106"/>
      <c r="B417" s="107"/>
      <c r="C417" s="106"/>
      <c r="D417" s="107"/>
    </row>
    <row r="418" spans="1:4" ht="12.75">
      <c r="A418" s="106"/>
      <c r="B418" s="107"/>
      <c r="C418" s="106"/>
      <c r="D418" s="107"/>
    </row>
    <row r="419" spans="1:4" ht="12.75">
      <c r="A419" s="106"/>
      <c r="B419" s="107"/>
      <c r="C419" s="106"/>
      <c r="D419" s="107"/>
    </row>
    <row r="420" spans="1:4" ht="12.75">
      <c r="A420" s="106"/>
      <c r="B420" s="107"/>
      <c r="C420" s="106"/>
      <c r="D420" s="107"/>
    </row>
    <row r="421" spans="1:4" ht="12.75">
      <c r="A421" s="106"/>
      <c r="B421" s="107"/>
      <c r="C421" s="106"/>
      <c r="D421" s="107"/>
    </row>
    <row r="422" spans="1:4" ht="12.75">
      <c r="A422" s="106"/>
      <c r="B422" s="107"/>
      <c r="C422" s="106"/>
      <c r="D422" s="107"/>
    </row>
    <row r="423" spans="1:4" ht="12.75">
      <c r="A423" s="106"/>
      <c r="B423" s="107"/>
      <c r="C423" s="106"/>
      <c r="D423" s="107"/>
    </row>
    <row r="424" spans="1:4" ht="12.75">
      <c r="A424" s="106"/>
      <c r="B424" s="107"/>
      <c r="C424" s="106"/>
      <c r="D424" s="107"/>
    </row>
    <row r="425" spans="1:4" ht="12.75">
      <c r="A425" s="106"/>
      <c r="B425" s="107"/>
      <c r="C425" s="106"/>
      <c r="D425" s="107"/>
    </row>
    <row r="426" spans="1:4" ht="12.75">
      <c r="A426" s="106"/>
      <c r="B426" s="107"/>
      <c r="C426" s="106"/>
      <c r="D426" s="107"/>
    </row>
    <row r="427" spans="1:4" ht="12.75">
      <c r="A427" s="106"/>
      <c r="B427" s="107"/>
      <c r="C427" s="106"/>
      <c r="D427" s="107"/>
    </row>
    <row r="428" spans="1:4" ht="12.75">
      <c r="A428" s="106"/>
      <c r="B428" s="107"/>
      <c r="C428" s="106"/>
      <c r="D428" s="107"/>
    </row>
    <row r="429" spans="1:4" ht="12.75">
      <c r="A429" s="106"/>
      <c r="B429" s="107"/>
      <c r="C429" s="106"/>
      <c r="D429" s="107"/>
    </row>
    <row r="430" spans="1:4" ht="12.75">
      <c r="A430" s="106"/>
      <c r="B430" s="107"/>
      <c r="C430" s="106"/>
      <c r="D430" s="107"/>
    </row>
    <row r="431" spans="1:4" ht="12.75">
      <c r="A431" s="106"/>
      <c r="B431" s="107"/>
      <c r="C431" s="106"/>
      <c r="D431" s="107"/>
    </row>
    <row r="432" spans="1:4" ht="12.75">
      <c r="A432" s="106"/>
      <c r="B432" s="107"/>
      <c r="C432" s="106"/>
      <c r="D432" s="107"/>
    </row>
    <row r="433" spans="1:4" ht="12.75">
      <c r="A433" s="106"/>
      <c r="B433" s="107"/>
      <c r="C433" s="106"/>
      <c r="D433" s="107"/>
    </row>
    <row r="434" spans="1:4" ht="12.75">
      <c r="A434" s="106"/>
      <c r="B434" s="107"/>
      <c r="C434" s="106"/>
      <c r="D434" s="107"/>
    </row>
    <row r="435" spans="1:4" ht="12.75">
      <c r="A435" s="106"/>
      <c r="B435" s="107"/>
      <c r="C435" s="106"/>
      <c r="D435" s="107"/>
    </row>
    <row r="436" spans="1:4" ht="12.75">
      <c r="A436" s="106"/>
      <c r="B436" s="107"/>
      <c r="C436" s="106"/>
      <c r="D436" s="107"/>
    </row>
    <row r="437" spans="1:4" ht="12.75">
      <c r="A437" s="106"/>
      <c r="B437" s="107"/>
      <c r="C437" s="106"/>
      <c r="D437" s="107"/>
    </row>
    <row r="438" spans="1:4" ht="12.75">
      <c r="A438" s="106"/>
      <c r="B438" s="107"/>
      <c r="C438" s="106"/>
      <c r="D438" s="107"/>
    </row>
    <row r="439" spans="1:4" ht="12.75">
      <c r="A439" s="106"/>
      <c r="B439" s="107"/>
      <c r="C439" s="106"/>
      <c r="D439" s="107"/>
    </row>
    <row r="440" spans="1:4" ht="12.75">
      <c r="A440" s="106"/>
      <c r="B440" s="107"/>
      <c r="C440" s="106"/>
      <c r="D440" s="107"/>
    </row>
    <row r="441" spans="1:4" ht="12.75">
      <c r="A441" s="106"/>
      <c r="B441" s="107"/>
      <c r="C441" s="106"/>
      <c r="D441" s="107"/>
    </row>
    <row r="442" spans="1:4" ht="12.75">
      <c r="A442" s="106"/>
      <c r="B442" s="107"/>
      <c r="C442" s="106"/>
      <c r="D442" s="107"/>
    </row>
    <row r="443" spans="1:4" ht="12.75">
      <c r="A443" s="106"/>
      <c r="B443" s="107"/>
      <c r="C443" s="106"/>
      <c r="D443" s="107"/>
    </row>
    <row r="444" spans="1:4" ht="12.75">
      <c r="A444" s="106"/>
      <c r="B444" s="107"/>
      <c r="C444" s="106"/>
      <c r="D444" s="107"/>
    </row>
    <row r="445" spans="1:4" ht="12.75">
      <c r="A445" s="106"/>
      <c r="B445" s="107"/>
      <c r="C445" s="106"/>
      <c r="D445" s="107"/>
    </row>
    <row r="446" spans="1:4" ht="12.75">
      <c r="A446" s="106"/>
      <c r="B446" s="107"/>
      <c r="C446" s="106"/>
      <c r="D446" s="107"/>
    </row>
    <row r="447" spans="1:4" ht="12.75">
      <c r="A447" s="106"/>
      <c r="B447" s="107"/>
      <c r="C447" s="106"/>
      <c r="D447" s="107"/>
    </row>
    <row r="448" spans="1:4" ht="12.75">
      <c r="A448" s="106"/>
      <c r="B448" s="107"/>
      <c r="C448" s="106"/>
      <c r="D448" s="107"/>
    </row>
    <row r="449" spans="1:4" ht="12.75">
      <c r="A449" s="106"/>
      <c r="B449" s="107"/>
      <c r="C449" s="106"/>
      <c r="D449" s="107"/>
    </row>
    <row r="450" spans="1:4" ht="12.75">
      <c r="A450" s="106"/>
      <c r="B450" s="107"/>
      <c r="C450" s="106"/>
      <c r="D450" s="107"/>
    </row>
    <row r="451" spans="1:4" ht="12.75">
      <c r="A451" s="106"/>
      <c r="B451" s="107"/>
      <c r="C451" s="106"/>
      <c r="D451" s="107"/>
    </row>
    <row r="452" spans="1:4" ht="12.75">
      <c r="A452" s="106"/>
      <c r="B452" s="107"/>
      <c r="C452" s="106"/>
      <c r="D452" s="107"/>
    </row>
    <row r="453" spans="1:4" ht="12.75">
      <c r="A453" s="106"/>
      <c r="B453" s="107"/>
      <c r="C453" s="106"/>
      <c r="D453" s="107"/>
    </row>
    <row r="454" spans="1:4" ht="12.75">
      <c r="A454" s="106"/>
      <c r="B454" s="107"/>
      <c r="C454" s="106"/>
      <c r="D454" s="107"/>
    </row>
    <row r="455" spans="1:4" ht="12.75">
      <c r="A455" s="106"/>
      <c r="B455" s="107"/>
      <c r="C455" s="106"/>
      <c r="D455" s="107"/>
    </row>
    <row r="456" spans="1:4" ht="12.75">
      <c r="A456" s="106"/>
      <c r="B456" s="107"/>
      <c r="C456" s="106"/>
      <c r="D456" s="107"/>
    </row>
    <row r="457" spans="1:4" ht="12.75">
      <c r="A457" s="106"/>
      <c r="B457" s="107"/>
      <c r="C457" s="106"/>
      <c r="D457" s="107"/>
    </row>
    <row r="458" spans="1:4" ht="12.75">
      <c r="A458" s="106"/>
      <c r="B458" s="107"/>
      <c r="C458" s="106"/>
      <c r="D458" s="107"/>
    </row>
    <row r="459" spans="1:4" ht="12.75">
      <c r="A459" s="106"/>
      <c r="B459" s="107"/>
      <c r="C459" s="106"/>
      <c r="D459" s="107"/>
    </row>
    <row r="460" spans="1:4" ht="12.75">
      <c r="A460" s="106"/>
      <c r="B460" s="107"/>
      <c r="C460" s="106"/>
      <c r="D460" s="107"/>
    </row>
    <row r="461" spans="1:4" ht="12.75">
      <c r="A461" s="106"/>
      <c r="B461" s="107"/>
      <c r="C461" s="106"/>
      <c r="D461" s="107"/>
    </row>
    <row r="462" spans="1:4" ht="12.75">
      <c r="A462" s="106"/>
      <c r="B462" s="107"/>
      <c r="C462" s="106"/>
      <c r="D462" s="107"/>
    </row>
    <row r="463" spans="1:4" ht="12.75">
      <c r="A463" s="106"/>
      <c r="B463" s="107"/>
      <c r="C463" s="106"/>
      <c r="D463" s="107"/>
    </row>
    <row r="464" spans="1:4" ht="12.75">
      <c r="A464" s="106"/>
      <c r="B464" s="107"/>
      <c r="C464" s="106"/>
      <c r="D464" s="107"/>
    </row>
    <row r="465" spans="1:4" ht="12.75">
      <c r="A465" s="106"/>
      <c r="B465" s="107"/>
      <c r="C465" s="106"/>
      <c r="D465" s="107"/>
    </row>
    <row r="466" spans="1:4" ht="12.75">
      <c r="A466" s="106"/>
      <c r="B466" s="107"/>
      <c r="C466" s="106"/>
      <c r="D466" s="107"/>
    </row>
    <row r="467" spans="1:4" ht="12.75">
      <c r="A467" s="106"/>
      <c r="B467" s="107"/>
      <c r="C467" s="106"/>
      <c r="D467" s="107"/>
    </row>
    <row r="468" spans="1:4" ht="12.75">
      <c r="A468" s="106"/>
      <c r="B468" s="107"/>
      <c r="C468" s="106"/>
      <c r="D468" s="107"/>
    </row>
    <row r="469" spans="1:4" ht="12.75">
      <c r="A469" s="106"/>
      <c r="B469" s="107"/>
      <c r="C469" s="106"/>
      <c r="D469" s="107"/>
    </row>
    <row r="470" spans="1:4" ht="12.75">
      <c r="A470" s="106"/>
      <c r="B470" s="107"/>
      <c r="C470" s="106"/>
      <c r="D470" s="107"/>
    </row>
    <row r="471" spans="1:4" ht="12.75">
      <c r="A471" s="106"/>
      <c r="B471" s="107"/>
      <c r="C471" s="106"/>
      <c r="D471" s="107"/>
    </row>
    <row r="472" spans="1:4" ht="12.75">
      <c r="A472" s="106"/>
      <c r="B472" s="107"/>
      <c r="C472" s="106"/>
      <c r="D472" s="107"/>
    </row>
    <row r="473" spans="1:4" ht="12.75">
      <c r="A473" s="106"/>
      <c r="B473" s="107"/>
      <c r="C473" s="106"/>
      <c r="D473" s="107"/>
    </row>
    <row r="474" spans="1:4" ht="12.75">
      <c r="A474" s="106"/>
      <c r="B474" s="107"/>
      <c r="C474" s="106"/>
      <c r="D474" s="107"/>
    </row>
    <row r="475" spans="1:4" ht="12.75">
      <c r="A475" s="106"/>
      <c r="B475" s="107"/>
      <c r="C475" s="106"/>
      <c r="D475" s="107"/>
    </row>
    <row r="476" spans="1:4" ht="12.75">
      <c r="A476" s="106"/>
      <c r="B476" s="107"/>
      <c r="C476" s="106"/>
      <c r="D476" s="107"/>
    </row>
    <row r="477" spans="1:4" ht="12.75">
      <c r="A477" s="106"/>
      <c r="B477" s="107"/>
      <c r="C477" s="106"/>
      <c r="D477" s="107"/>
    </row>
    <row r="478" spans="1:4" ht="12.75">
      <c r="A478" s="106"/>
      <c r="B478" s="107"/>
      <c r="C478" s="106"/>
      <c r="D478" s="107"/>
    </row>
    <row r="479" spans="1:4" ht="12.75">
      <c r="A479" s="106"/>
      <c r="B479" s="107"/>
      <c r="C479" s="106"/>
      <c r="D479" s="107"/>
    </row>
    <row r="480" spans="1:4" ht="12.75">
      <c r="A480" s="106"/>
      <c r="B480" s="107"/>
      <c r="C480" s="106"/>
      <c r="D480" s="107"/>
    </row>
    <row r="481" spans="1:4" ht="12.75">
      <c r="A481" s="106"/>
      <c r="B481" s="107"/>
      <c r="C481" s="106"/>
      <c r="D481" s="107"/>
    </row>
    <row r="482" spans="1:4" ht="12.75">
      <c r="A482" s="106"/>
      <c r="B482" s="107"/>
      <c r="C482" s="106"/>
      <c r="D482" s="107"/>
    </row>
    <row r="483" spans="1:4" ht="12.75">
      <c r="A483" s="106"/>
      <c r="B483" s="107"/>
      <c r="C483" s="106"/>
      <c r="D483" s="107"/>
    </row>
    <row r="484" spans="1:4" ht="12.75">
      <c r="A484" s="106"/>
      <c r="B484" s="107"/>
      <c r="C484" s="106"/>
      <c r="D484" s="107"/>
    </row>
    <row r="485" spans="1:4" ht="12.75">
      <c r="A485" s="106"/>
      <c r="B485" s="107"/>
      <c r="C485" s="106"/>
      <c r="D485" s="107"/>
    </row>
    <row r="486" spans="1:4" ht="12.75">
      <c r="A486" s="106"/>
      <c r="B486" s="107"/>
      <c r="C486" s="106"/>
      <c r="D486" s="107"/>
    </row>
    <row r="487" spans="1:4" ht="12.75">
      <c r="A487" s="106"/>
      <c r="B487" s="107"/>
      <c r="C487" s="106"/>
      <c r="D487" s="107"/>
    </row>
    <row r="488" spans="1:4" ht="12.75">
      <c r="A488" s="106"/>
      <c r="B488" s="107"/>
      <c r="C488" s="106"/>
      <c r="D488" s="107"/>
    </row>
    <row r="489" spans="1:4" ht="12.75">
      <c r="A489" s="106"/>
      <c r="B489" s="107"/>
      <c r="C489" s="106"/>
      <c r="D489" s="107"/>
    </row>
    <row r="490" spans="1:4" ht="12.75">
      <c r="A490" s="106"/>
      <c r="B490" s="107"/>
      <c r="C490" s="106"/>
      <c r="D490" s="107"/>
    </row>
    <row r="491" spans="1:4" ht="12.75">
      <c r="A491" s="106"/>
      <c r="B491" s="107"/>
      <c r="C491" s="106"/>
      <c r="D491" s="107"/>
    </row>
    <row r="492" spans="1:4" ht="12.75">
      <c r="A492" s="106"/>
      <c r="B492" s="107"/>
      <c r="C492" s="106"/>
      <c r="D492" s="107"/>
    </row>
    <row r="493" spans="1:4" ht="12.75">
      <c r="A493" s="106"/>
      <c r="B493" s="107"/>
      <c r="C493" s="106"/>
      <c r="D493" s="107"/>
    </row>
    <row r="494" spans="1:4" ht="12.75">
      <c r="A494" s="106"/>
      <c r="B494" s="107"/>
      <c r="C494" s="106"/>
      <c r="D494" s="107"/>
    </row>
    <row r="495" spans="1:4" ht="12.75">
      <c r="A495" s="106"/>
      <c r="B495" s="107"/>
      <c r="C495" s="106"/>
      <c r="D495" s="107"/>
    </row>
    <row r="496" spans="1:4" ht="12.75">
      <c r="A496" s="106"/>
      <c r="B496" s="107"/>
      <c r="C496" s="106"/>
      <c r="D496" s="107"/>
    </row>
    <row r="497" spans="1:4" ht="12.75">
      <c r="A497" s="106"/>
      <c r="B497" s="107"/>
      <c r="C497" s="106"/>
      <c r="D497" s="107"/>
    </row>
    <row r="498" spans="1:4" ht="12.75">
      <c r="A498" s="106"/>
      <c r="B498" s="107"/>
      <c r="C498" s="106"/>
      <c r="D498" s="107"/>
    </row>
    <row r="499" spans="1:4" ht="12.75">
      <c r="A499" s="106"/>
      <c r="B499" s="107"/>
      <c r="C499" s="106"/>
      <c r="D499" s="107"/>
    </row>
    <row r="500" spans="1:4" ht="12.75">
      <c r="A500" s="106"/>
      <c r="B500" s="107"/>
      <c r="C500" s="106"/>
      <c r="D500" s="107"/>
    </row>
    <row r="501" spans="1:4" ht="12.75">
      <c r="A501" s="106"/>
      <c r="B501" s="107"/>
      <c r="C501" s="106"/>
      <c r="D501" s="107"/>
    </row>
    <row r="502" spans="1:4" ht="12.75">
      <c r="A502" s="106"/>
      <c r="B502" s="107"/>
      <c r="C502" s="106"/>
      <c r="D502" s="107"/>
    </row>
    <row r="503" spans="1:4" ht="12.75">
      <c r="A503" s="106"/>
      <c r="B503" s="107"/>
      <c r="C503" s="106"/>
      <c r="D503" s="107"/>
    </row>
    <row r="504" spans="1:4" ht="12.75">
      <c r="A504" s="106"/>
      <c r="B504" s="107"/>
      <c r="C504" s="106"/>
      <c r="D504" s="107"/>
    </row>
    <row r="505" spans="1:4" ht="12.75">
      <c r="A505" s="106"/>
      <c r="B505" s="107"/>
      <c r="C505" s="106"/>
      <c r="D505" s="107"/>
    </row>
    <row r="506" spans="1:4" ht="12.75">
      <c r="A506" s="106"/>
      <c r="B506" s="107"/>
      <c r="C506" s="106"/>
      <c r="D506" s="107"/>
    </row>
    <row r="507" spans="1:4" ht="12.75">
      <c r="A507" s="106"/>
      <c r="B507" s="107"/>
      <c r="C507" s="106"/>
      <c r="D507" s="107"/>
    </row>
    <row r="508" spans="1:4" ht="12.75">
      <c r="A508" s="106"/>
      <c r="B508" s="107"/>
      <c r="C508" s="106"/>
      <c r="D508" s="107"/>
    </row>
    <row r="509" spans="1:4" ht="12.75">
      <c r="A509" s="106"/>
      <c r="B509" s="107"/>
      <c r="C509" s="106"/>
      <c r="D509" s="107"/>
    </row>
    <row r="510" spans="1:4" ht="12.75">
      <c r="A510" s="106"/>
      <c r="B510" s="107"/>
      <c r="C510" s="106"/>
      <c r="D510" s="107"/>
    </row>
    <row r="511" spans="1:4" ht="12.75">
      <c r="A511" s="106"/>
      <c r="B511" s="107"/>
      <c r="C511" s="106"/>
      <c r="D511" s="107"/>
    </row>
    <row r="512" spans="1:4" ht="12.75">
      <c r="A512" s="106"/>
      <c r="B512" s="107"/>
      <c r="C512" s="106"/>
      <c r="D512" s="107"/>
    </row>
    <row r="513" spans="1:4" ht="12.75">
      <c r="A513" s="106"/>
      <c r="B513" s="107"/>
      <c r="C513" s="106"/>
      <c r="D513" s="107"/>
    </row>
    <row r="514" spans="1:4" ht="12.75">
      <c r="A514" s="106"/>
      <c r="B514" s="107"/>
      <c r="C514" s="106"/>
      <c r="D514" s="107"/>
    </row>
    <row r="515" spans="1:4" ht="12.75">
      <c r="A515" s="106"/>
      <c r="B515" s="107"/>
      <c r="C515" s="106"/>
      <c r="D515" s="107"/>
    </row>
    <row r="516" spans="1:4" ht="12.75">
      <c r="A516" s="106"/>
      <c r="B516" s="107"/>
      <c r="C516" s="106"/>
      <c r="D516" s="107"/>
    </row>
    <row r="517" spans="1:4" ht="12.75">
      <c r="A517" s="106"/>
      <c r="B517" s="107"/>
      <c r="C517" s="106"/>
      <c r="D517" s="107"/>
    </row>
    <row r="518" spans="1:4" ht="12.75">
      <c r="A518" s="106"/>
      <c r="B518" s="107"/>
      <c r="C518" s="106"/>
      <c r="D518" s="107"/>
    </row>
    <row r="519" spans="1:4" ht="12.75">
      <c r="A519" s="106"/>
      <c r="B519" s="107"/>
      <c r="C519" s="106"/>
      <c r="D519" s="107"/>
    </row>
    <row r="520" spans="1:4" ht="12.75">
      <c r="A520" s="106"/>
      <c r="B520" s="107"/>
      <c r="C520" s="106"/>
      <c r="D520" s="107"/>
    </row>
    <row r="521" spans="1:4" ht="12.75">
      <c r="A521" s="106"/>
      <c r="B521" s="107"/>
      <c r="C521" s="106"/>
      <c r="D521" s="107"/>
    </row>
    <row r="522" spans="1:4" ht="12.75">
      <c r="A522" s="106"/>
      <c r="B522" s="107"/>
      <c r="C522" s="106"/>
      <c r="D522" s="107"/>
    </row>
    <row r="523" spans="1:4" ht="12.75">
      <c r="A523" s="106"/>
      <c r="B523" s="107"/>
      <c r="C523" s="106"/>
      <c r="D523" s="107"/>
    </row>
    <row r="524" spans="1:4" ht="12.75">
      <c r="A524" s="106"/>
      <c r="B524" s="107"/>
      <c r="C524" s="106"/>
      <c r="D524" s="107"/>
    </row>
    <row r="525" spans="1:4" ht="12.75">
      <c r="A525" s="106"/>
      <c r="B525" s="107"/>
      <c r="C525" s="106"/>
      <c r="D525" s="107"/>
    </row>
    <row r="526" spans="1:4" ht="12.75">
      <c r="A526" s="106"/>
      <c r="B526" s="107"/>
      <c r="C526" s="106"/>
      <c r="D526" s="107"/>
    </row>
    <row r="527" spans="1:4" ht="12.75">
      <c r="A527" s="106"/>
      <c r="B527" s="107"/>
      <c r="C527" s="106"/>
      <c r="D527" s="107"/>
    </row>
    <row r="528" spans="1:4" ht="12.75">
      <c r="A528" s="106"/>
      <c r="B528" s="107"/>
      <c r="C528" s="106"/>
      <c r="D528" s="107"/>
    </row>
    <row r="529" spans="1:4" ht="12.75">
      <c r="A529" s="106"/>
      <c r="B529" s="107"/>
      <c r="C529" s="106"/>
      <c r="D529" s="107"/>
    </row>
    <row r="530" spans="1:4" ht="12.75">
      <c r="A530" s="106"/>
      <c r="B530" s="107"/>
      <c r="C530" s="106"/>
      <c r="D530" s="107"/>
    </row>
    <row r="531" spans="1:4" ht="12.75">
      <c r="A531" s="106"/>
      <c r="B531" s="107"/>
      <c r="C531" s="106"/>
      <c r="D531" s="107"/>
    </row>
    <row r="532" spans="1:4" ht="12.75">
      <c r="A532" s="106"/>
      <c r="B532" s="107"/>
      <c r="C532" s="106"/>
      <c r="D532" s="107"/>
    </row>
    <row r="533" spans="1:4" ht="12.75">
      <c r="A533" s="106"/>
      <c r="B533" s="107"/>
      <c r="C533" s="106"/>
      <c r="D533" s="107"/>
    </row>
    <row r="534" spans="1:4" ht="12.75">
      <c r="A534" s="106"/>
      <c r="B534" s="107"/>
      <c r="C534" s="106"/>
      <c r="D534" s="107"/>
    </row>
    <row r="535" spans="1:4" ht="12.75">
      <c r="A535" s="106"/>
      <c r="B535" s="107"/>
      <c r="C535" s="106"/>
      <c r="D535" s="107"/>
    </row>
    <row r="536" spans="1:4" ht="12.75">
      <c r="A536" s="106"/>
      <c r="B536" s="107"/>
      <c r="C536" s="106"/>
      <c r="D536" s="107"/>
    </row>
    <row r="537" spans="1:4" ht="12.75">
      <c r="A537" s="106"/>
      <c r="B537" s="107"/>
      <c r="C537" s="106"/>
      <c r="D537" s="107"/>
    </row>
    <row r="538" spans="1:4" ht="12.75">
      <c r="A538" s="106"/>
      <c r="B538" s="107"/>
      <c r="C538" s="106"/>
      <c r="D538" s="107"/>
    </row>
    <row r="539" spans="1:4" ht="12.75">
      <c r="A539" s="106"/>
      <c r="B539" s="107"/>
      <c r="C539" s="106"/>
      <c r="D539" s="107"/>
    </row>
    <row r="540" spans="1:4" ht="12.75">
      <c r="A540" s="106"/>
      <c r="B540" s="107"/>
      <c r="C540" s="106"/>
      <c r="D540" s="107"/>
    </row>
    <row r="541" spans="1:4" ht="12.75">
      <c r="A541" s="106"/>
      <c r="B541" s="107"/>
      <c r="C541" s="106"/>
      <c r="D541" s="107"/>
    </row>
    <row r="542" spans="1:4" ht="12.75">
      <c r="A542" s="106"/>
      <c r="B542" s="107"/>
      <c r="C542" s="106"/>
      <c r="D542" s="107"/>
    </row>
    <row r="543" spans="1:4" ht="12.75">
      <c r="A543" s="106"/>
      <c r="B543" s="107"/>
      <c r="C543" s="106"/>
      <c r="D543" s="107"/>
    </row>
    <row r="544" spans="1:4" ht="12.75">
      <c r="A544" s="106"/>
      <c r="B544" s="107"/>
      <c r="C544" s="106"/>
      <c r="D544" s="107"/>
    </row>
    <row r="545" spans="1:4" ht="12.75">
      <c r="A545" s="106"/>
      <c r="B545" s="107"/>
      <c r="C545" s="106"/>
      <c r="D545" s="107"/>
    </row>
    <row r="546" spans="1:4" ht="12.75">
      <c r="A546" s="106"/>
      <c r="B546" s="107"/>
      <c r="C546" s="106"/>
      <c r="D546" s="107"/>
    </row>
    <row r="547" spans="1:4" ht="12.75">
      <c r="A547" s="106"/>
      <c r="B547" s="107"/>
      <c r="C547" s="106"/>
      <c r="D547" s="107"/>
    </row>
    <row r="548" spans="1:4" ht="12.75">
      <c r="A548" s="106"/>
      <c r="B548" s="107"/>
      <c r="C548" s="106"/>
      <c r="D548" s="107"/>
    </row>
    <row r="549" spans="1:4" ht="12.75">
      <c r="A549" s="106"/>
      <c r="B549" s="107"/>
      <c r="C549" s="106"/>
      <c r="D549" s="107"/>
    </row>
    <row r="550" spans="1:4" ht="12.75">
      <c r="A550" s="106"/>
      <c r="B550" s="107"/>
      <c r="C550" s="106"/>
      <c r="D550" s="107"/>
    </row>
    <row r="551" spans="1:4" ht="12.75">
      <c r="A551" s="106"/>
      <c r="B551" s="107"/>
      <c r="C551" s="106"/>
      <c r="D551" s="107"/>
    </row>
    <row r="552" spans="1:4" ht="12.75">
      <c r="A552" s="106"/>
      <c r="B552" s="107"/>
      <c r="C552" s="106"/>
      <c r="D552" s="107"/>
    </row>
    <row r="553" spans="1:4" ht="12.75">
      <c r="A553" s="106"/>
      <c r="B553" s="107"/>
      <c r="C553" s="106"/>
      <c r="D553" s="107"/>
    </row>
    <row r="554" spans="1:4" ht="12.75">
      <c r="A554" s="106"/>
      <c r="B554" s="107"/>
      <c r="C554" s="106"/>
      <c r="D554" s="107"/>
    </row>
    <row r="555" spans="1:4" ht="12.75">
      <c r="A555" s="106"/>
      <c r="B555" s="107"/>
      <c r="C555" s="106"/>
      <c r="D555" s="107"/>
    </row>
    <row r="556" spans="1:4" ht="12.75">
      <c r="A556" s="106"/>
      <c r="B556" s="107"/>
      <c r="C556" s="106"/>
      <c r="D556" s="107"/>
    </row>
    <row r="557" spans="1:4" ht="12.75">
      <c r="A557" s="106"/>
      <c r="B557" s="107"/>
      <c r="C557" s="106"/>
      <c r="D557" s="107"/>
    </row>
    <row r="558" spans="1:4" ht="12.75">
      <c r="A558" s="106"/>
      <c r="B558" s="107"/>
      <c r="C558" s="106"/>
      <c r="D558" s="107"/>
    </row>
    <row r="559" spans="1:4" ht="12.75">
      <c r="A559" s="106"/>
      <c r="B559" s="107"/>
      <c r="C559" s="106"/>
      <c r="D559" s="107"/>
    </row>
    <row r="560" spans="1:4" ht="12.75">
      <c r="A560" s="106"/>
      <c r="B560" s="107"/>
      <c r="C560" s="106"/>
      <c r="D560" s="107"/>
    </row>
    <row r="561" spans="1:4" ht="12.75">
      <c r="A561" s="106"/>
      <c r="B561" s="107"/>
      <c r="C561" s="106"/>
      <c r="D561" s="107"/>
    </row>
    <row r="562" spans="1:4" ht="12.75">
      <c r="A562" s="106"/>
      <c r="B562" s="107"/>
      <c r="C562" s="106"/>
      <c r="D562" s="107"/>
    </row>
    <row r="563" spans="1:4" ht="12.75">
      <c r="A563" s="106"/>
      <c r="B563" s="107"/>
      <c r="C563" s="106"/>
      <c r="D563" s="107"/>
    </row>
    <row r="564" spans="1:4" ht="12.75">
      <c r="A564" s="106"/>
      <c r="B564" s="107"/>
      <c r="C564" s="106"/>
      <c r="D564" s="107"/>
    </row>
    <row r="565" spans="1:4" ht="12.75">
      <c r="A565" s="106"/>
      <c r="B565" s="107"/>
      <c r="C565" s="106"/>
      <c r="D565" s="107"/>
    </row>
    <row r="566" spans="1:4" ht="12.75">
      <c r="A566" s="106"/>
      <c r="B566" s="107"/>
      <c r="C566" s="106"/>
      <c r="D566" s="107"/>
    </row>
    <row r="567" spans="1:4" ht="12.75">
      <c r="A567" s="106"/>
      <c r="B567" s="107"/>
      <c r="C567" s="106"/>
      <c r="D567" s="107"/>
    </row>
    <row r="568" spans="1:4" ht="12.75">
      <c r="A568" s="106"/>
      <c r="B568" s="107"/>
      <c r="C568" s="106"/>
      <c r="D568" s="107"/>
    </row>
    <row r="569" spans="1:4" ht="12.75">
      <c r="A569" s="106"/>
      <c r="B569" s="107"/>
      <c r="C569" s="106"/>
      <c r="D569" s="107"/>
    </row>
    <row r="570" spans="1:4" ht="12.75">
      <c r="A570" s="106"/>
      <c r="B570" s="107"/>
      <c r="C570" s="106"/>
      <c r="D570" s="107"/>
    </row>
    <row r="571" spans="1:4" ht="12.75">
      <c r="A571" s="106"/>
      <c r="B571" s="107"/>
      <c r="C571" s="106"/>
      <c r="D571" s="107"/>
    </row>
    <row r="572" spans="1:4" ht="12.75">
      <c r="A572" s="106"/>
      <c r="B572" s="107"/>
      <c r="C572" s="106"/>
      <c r="D572" s="107"/>
    </row>
    <row r="573" spans="1:4" ht="12.75">
      <c r="A573" s="106"/>
      <c r="B573" s="107"/>
      <c r="C573" s="106"/>
      <c r="D573" s="107"/>
    </row>
    <row r="574" spans="1:4" ht="12.75">
      <c r="A574" s="106"/>
      <c r="B574" s="107"/>
      <c r="C574" s="106"/>
      <c r="D574" s="107"/>
    </row>
    <row r="575" spans="1:4" ht="12.75">
      <c r="A575" s="106"/>
      <c r="B575" s="107"/>
      <c r="C575" s="106"/>
      <c r="D575" s="107"/>
    </row>
    <row r="576" spans="1:4" ht="12.75">
      <c r="A576" s="106"/>
      <c r="B576" s="107"/>
      <c r="C576" s="106"/>
      <c r="D576" s="107"/>
    </row>
    <row r="577" spans="1:4" ht="12.75">
      <c r="A577" s="106"/>
      <c r="B577" s="107"/>
      <c r="C577" s="106"/>
      <c r="D577" s="107"/>
    </row>
    <row r="578" spans="1:4" ht="12.75">
      <c r="A578" s="106"/>
      <c r="B578" s="107"/>
      <c r="C578" s="106"/>
      <c r="D578" s="107"/>
    </row>
    <row r="579" spans="1:4" ht="12.75">
      <c r="A579" s="106"/>
      <c r="B579" s="107"/>
      <c r="C579" s="106"/>
      <c r="D579" s="107"/>
    </row>
    <row r="580" spans="1:4" ht="12.75">
      <c r="A580" s="106"/>
      <c r="B580" s="107"/>
      <c r="C580" s="106"/>
      <c r="D580" s="107"/>
    </row>
    <row r="581" spans="1:4" ht="12.75">
      <c r="A581" s="106"/>
      <c r="B581" s="107"/>
      <c r="C581" s="106"/>
      <c r="D581" s="107"/>
    </row>
    <row r="582" spans="1:4" ht="12.75">
      <c r="A582" s="106"/>
      <c r="B582" s="107"/>
      <c r="C582" s="106"/>
      <c r="D582" s="107"/>
    </row>
    <row r="583" spans="1:4" ht="12.75">
      <c r="A583" s="106"/>
      <c r="B583" s="107"/>
      <c r="C583" s="106"/>
      <c r="D583" s="107"/>
    </row>
    <row r="584" spans="1:4" ht="12.75">
      <c r="A584" s="106"/>
      <c r="B584" s="107"/>
      <c r="C584" s="106"/>
      <c r="D584" s="107"/>
    </row>
    <row r="585" spans="1:4" ht="12.75">
      <c r="A585" s="106"/>
      <c r="B585" s="107"/>
      <c r="C585" s="106"/>
      <c r="D585" s="107"/>
    </row>
    <row r="586" spans="1:4" ht="12.75">
      <c r="A586" s="106"/>
      <c r="B586" s="107"/>
      <c r="C586" s="106"/>
      <c r="D586" s="107"/>
    </row>
    <row r="587" spans="1:4" ht="12.75">
      <c r="A587" s="106"/>
      <c r="B587" s="107"/>
      <c r="C587" s="106"/>
      <c r="D587" s="107"/>
    </row>
    <row r="588" spans="1:4" ht="12.75">
      <c r="A588" s="106"/>
      <c r="B588" s="107"/>
      <c r="C588" s="106"/>
      <c r="D588" s="107"/>
    </row>
    <row r="589" spans="1:4" ht="12.75">
      <c r="A589" s="106"/>
      <c r="B589" s="107"/>
      <c r="C589" s="106"/>
      <c r="D589" s="107"/>
    </row>
    <row r="590" spans="1:4" ht="12.75">
      <c r="A590" s="106"/>
      <c r="B590" s="107"/>
      <c r="C590" s="106"/>
      <c r="D590" s="107"/>
    </row>
    <row r="591" spans="1:4" ht="12.75">
      <c r="A591" s="106"/>
      <c r="B591" s="107"/>
      <c r="C591" s="106"/>
      <c r="D591" s="107"/>
    </row>
    <row r="592" spans="1:4" ht="12.75">
      <c r="A592" s="106"/>
      <c r="B592" s="107"/>
      <c r="C592" s="106"/>
      <c r="D592" s="107"/>
    </row>
    <row r="593" spans="1:4" ht="12.75">
      <c r="A593" s="106"/>
      <c r="B593" s="107"/>
      <c r="C593" s="106"/>
      <c r="D593" s="107"/>
    </row>
    <row r="594" spans="1:4" ht="12.75">
      <c r="A594" s="106"/>
      <c r="B594" s="107"/>
      <c r="C594" s="106"/>
      <c r="D594" s="107"/>
    </row>
    <row r="595" spans="1:4" ht="12.75">
      <c r="A595" s="106"/>
      <c r="B595" s="107"/>
      <c r="C595" s="106"/>
      <c r="D595" s="107"/>
    </row>
    <row r="596" spans="1:4" ht="12.75">
      <c r="A596" s="106"/>
      <c r="B596" s="107"/>
      <c r="C596" s="106"/>
      <c r="D596" s="107"/>
    </row>
    <row r="597" spans="1:4" ht="12.75">
      <c r="A597" s="106"/>
      <c r="B597" s="107"/>
      <c r="C597" s="106"/>
      <c r="D597" s="107"/>
    </row>
    <row r="598" spans="1:4" ht="12.75">
      <c r="A598" s="106"/>
      <c r="B598" s="107"/>
      <c r="C598" s="106"/>
      <c r="D598" s="107"/>
    </row>
    <row r="599" spans="1:4" ht="12.75">
      <c r="A599" s="106"/>
      <c r="B599" s="107"/>
      <c r="C599" s="106"/>
      <c r="D599" s="107"/>
    </row>
    <row r="600" spans="1:4" ht="12.75">
      <c r="A600" s="106"/>
      <c r="B600" s="107"/>
      <c r="C600" s="106"/>
      <c r="D600" s="107"/>
    </row>
    <row r="601" spans="1:4" ht="12.75">
      <c r="A601" s="106"/>
      <c r="B601" s="107"/>
      <c r="C601" s="106"/>
      <c r="D601" s="107"/>
    </row>
    <row r="602" spans="1:4" ht="12.75">
      <c r="A602" s="106"/>
      <c r="B602" s="107"/>
      <c r="C602" s="106"/>
      <c r="D602" s="107"/>
    </row>
    <row r="603" spans="1:4" ht="12.75">
      <c r="A603" s="106"/>
      <c r="B603" s="107"/>
      <c r="C603" s="106"/>
      <c r="D603" s="107"/>
    </row>
    <row r="604" spans="1:4" ht="12.75">
      <c r="A604" s="106"/>
      <c r="B604" s="107"/>
      <c r="C604" s="106"/>
      <c r="D604" s="107"/>
    </row>
    <row r="605" spans="1:4" ht="12.75">
      <c r="A605" s="106"/>
      <c r="B605" s="107"/>
      <c r="C605" s="106"/>
      <c r="D605" s="107"/>
    </row>
    <row r="606" spans="1:4" ht="12.75">
      <c r="A606" s="106"/>
      <c r="B606" s="107"/>
      <c r="C606" s="106"/>
      <c r="D606" s="107"/>
    </row>
    <row r="607" spans="1:4" ht="12.75">
      <c r="A607" s="106"/>
      <c r="B607" s="107"/>
      <c r="C607" s="106"/>
      <c r="D607" s="107"/>
    </row>
    <row r="608" spans="1:4" ht="12.75">
      <c r="A608" s="106"/>
      <c r="B608" s="107"/>
      <c r="C608" s="106"/>
      <c r="D608" s="107"/>
    </row>
    <row r="609" spans="1:4" ht="12.75">
      <c r="A609" s="106"/>
      <c r="B609" s="107"/>
      <c r="C609" s="106"/>
      <c r="D609" s="107"/>
    </row>
    <row r="610" spans="1:4" ht="12.75">
      <c r="A610" s="106"/>
      <c r="B610" s="107"/>
      <c r="C610" s="106"/>
      <c r="D610" s="107"/>
    </row>
    <row r="611" spans="1:4" ht="12.75">
      <c r="A611" s="106"/>
      <c r="B611" s="107"/>
      <c r="C611" s="106"/>
      <c r="D611" s="107"/>
    </row>
    <row r="612" spans="1:4" ht="12.75">
      <c r="A612" s="106"/>
      <c r="B612" s="107"/>
      <c r="C612" s="106"/>
      <c r="D612" s="107"/>
    </row>
    <row r="613" spans="1:4" ht="12.75">
      <c r="A613" s="106"/>
      <c r="B613" s="107"/>
      <c r="C613" s="106"/>
      <c r="D613" s="107"/>
    </row>
    <row r="614" spans="1:4" ht="12.75">
      <c r="A614" s="106"/>
      <c r="B614" s="107"/>
      <c r="C614" s="106"/>
      <c r="D614" s="107"/>
    </row>
    <row r="615" spans="1:4" ht="12.75">
      <c r="A615" s="106"/>
      <c r="B615" s="107"/>
      <c r="C615" s="106"/>
      <c r="D615" s="107"/>
    </row>
    <row r="616" spans="1:4" ht="12.75">
      <c r="A616" s="106"/>
      <c r="B616" s="107"/>
      <c r="C616" s="106"/>
      <c r="D616" s="107"/>
    </row>
    <row r="617" spans="1:4" ht="12.75">
      <c r="A617" s="106"/>
      <c r="B617" s="107"/>
      <c r="C617" s="106"/>
      <c r="D617" s="107"/>
    </row>
    <row r="618" spans="1:4" ht="12.75">
      <c r="A618" s="106"/>
      <c r="B618" s="107"/>
      <c r="C618" s="106"/>
      <c r="D618" s="107"/>
    </row>
    <row r="619" spans="1:4" ht="12.75">
      <c r="A619" s="106"/>
      <c r="B619" s="107"/>
      <c r="C619" s="106"/>
      <c r="D619" s="107"/>
    </row>
    <row r="620" spans="1:4" ht="12.75">
      <c r="A620" s="106"/>
      <c r="B620" s="107"/>
      <c r="C620" s="106"/>
      <c r="D620" s="107"/>
    </row>
    <row r="621" spans="1:4" ht="12.75">
      <c r="A621" s="106"/>
      <c r="B621" s="107"/>
      <c r="C621" s="106"/>
      <c r="D621" s="107"/>
    </row>
    <row r="622" spans="1:4" ht="12.75">
      <c r="A622" s="106"/>
      <c r="B622" s="107"/>
      <c r="C622" s="106"/>
      <c r="D622" s="107"/>
    </row>
    <row r="623" spans="1:4" ht="12.75">
      <c r="A623" s="106"/>
      <c r="B623" s="107"/>
      <c r="C623" s="106"/>
      <c r="D623" s="107"/>
    </row>
    <row r="624" spans="1:4" ht="12.75">
      <c r="A624" s="106"/>
      <c r="B624" s="107"/>
      <c r="C624" s="106"/>
      <c r="D624" s="107"/>
    </row>
    <row r="625" spans="1:4" ht="12.75">
      <c r="A625" s="106"/>
      <c r="B625" s="107"/>
      <c r="C625" s="106"/>
      <c r="D625" s="107"/>
    </row>
    <row r="626" spans="1:4" ht="12.75">
      <c r="A626" s="106"/>
      <c r="B626" s="107"/>
      <c r="C626" s="106"/>
      <c r="D626" s="107"/>
    </row>
    <row r="627" spans="1:4" ht="12.75">
      <c r="A627" s="106"/>
      <c r="B627" s="107"/>
      <c r="C627" s="106"/>
      <c r="D627" s="107"/>
    </row>
    <row r="628" spans="1:4" ht="12.75">
      <c r="A628" s="106"/>
      <c r="B628" s="107"/>
      <c r="C628" s="106"/>
      <c r="D628" s="107"/>
    </row>
    <row r="629" spans="1:4" ht="12.75">
      <c r="A629" s="106"/>
      <c r="B629" s="107"/>
      <c r="C629" s="106"/>
      <c r="D629" s="107"/>
    </row>
    <row r="630" spans="1:4" ht="12.75">
      <c r="A630" s="106"/>
      <c r="B630" s="107"/>
      <c r="C630" s="106"/>
      <c r="D630" s="107"/>
    </row>
    <row r="631" spans="1:4" ht="12.75">
      <c r="A631" s="106"/>
      <c r="B631" s="107"/>
      <c r="C631" s="106"/>
      <c r="D631" s="107"/>
    </row>
    <row r="632" spans="1:4" ht="12.75">
      <c r="A632" s="106"/>
      <c r="B632" s="107"/>
      <c r="C632" s="106"/>
      <c r="D632" s="107"/>
    </row>
    <row r="633" spans="1:4" ht="12.75">
      <c r="A633" s="106"/>
      <c r="B633" s="107"/>
      <c r="C633" s="106"/>
      <c r="D633" s="107"/>
    </row>
    <row r="634" spans="1:4" ht="12.75">
      <c r="A634" s="106"/>
      <c r="B634" s="107"/>
      <c r="C634" s="106"/>
      <c r="D634" s="107"/>
    </row>
    <row r="635" spans="1:4" ht="12.75">
      <c r="A635" s="106"/>
      <c r="B635" s="107"/>
      <c r="C635" s="106"/>
      <c r="D635" s="107"/>
    </row>
    <row r="636" spans="1:4" ht="12.75">
      <c r="A636" s="106"/>
      <c r="B636" s="107"/>
      <c r="C636" s="106"/>
      <c r="D636" s="107"/>
    </row>
    <row r="637" spans="1:4" ht="12.75">
      <c r="A637" s="106"/>
      <c r="B637" s="107"/>
      <c r="C637" s="106"/>
      <c r="D637" s="107"/>
    </row>
    <row r="638" spans="1:4" ht="12.75">
      <c r="A638" s="106"/>
      <c r="B638" s="107"/>
      <c r="C638" s="106"/>
      <c r="D638" s="107"/>
    </row>
    <row r="639" spans="1:4" ht="12.75">
      <c r="A639" s="106"/>
      <c r="B639" s="107"/>
      <c r="C639" s="106"/>
      <c r="D639" s="107"/>
    </row>
    <row r="640" spans="1:4" ht="12.75">
      <c r="A640" s="106"/>
      <c r="B640" s="107"/>
      <c r="C640" s="106"/>
      <c r="D640" s="107"/>
    </row>
    <row r="641" spans="1:4" ht="12.75">
      <c r="A641" s="106"/>
      <c r="B641" s="107"/>
      <c r="C641" s="106"/>
      <c r="D641" s="107"/>
    </row>
    <row r="642" spans="1:4" ht="12.75">
      <c r="A642" s="106"/>
      <c r="B642" s="107"/>
      <c r="C642" s="106"/>
      <c r="D642" s="107"/>
    </row>
    <row r="643" spans="1:4" ht="12.75">
      <c r="A643" s="106"/>
      <c r="B643" s="107"/>
      <c r="C643" s="106"/>
      <c r="D643" s="107"/>
    </row>
    <row r="644" spans="1:4" ht="12.75">
      <c r="A644" s="106"/>
      <c r="B644" s="107"/>
      <c r="C644" s="106"/>
      <c r="D644" s="107"/>
    </row>
    <row r="645" spans="1:4" ht="12.75">
      <c r="A645" s="106"/>
      <c r="B645" s="107"/>
      <c r="C645" s="106"/>
      <c r="D645" s="107"/>
    </row>
    <row r="646" spans="1:4" ht="12.75">
      <c r="A646" s="106"/>
      <c r="B646" s="107"/>
      <c r="C646" s="106"/>
      <c r="D646" s="107"/>
    </row>
    <row r="647" spans="1:4" ht="12.75">
      <c r="A647" s="106"/>
      <c r="B647" s="107"/>
      <c r="C647" s="106"/>
      <c r="D647" s="107"/>
    </row>
    <row r="648" spans="1:4" ht="12.75">
      <c r="A648" s="106"/>
      <c r="B648" s="107"/>
      <c r="C648" s="106"/>
      <c r="D648" s="107"/>
    </row>
    <row r="649" spans="1:4" ht="12.75">
      <c r="A649" s="106"/>
      <c r="B649" s="107"/>
      <c r="C649" s="106"/>
      <c r="D649" s="107"/>
    </row>
    <row r="650" spans="1:4" ht="12.75">
      <c r="A650" s="106"/>
      <c r="B650" s="107"/>
      <c r="C650" s="106"/>
      <c r="D650" s="107"/>
    </row>
    <row r="651" spans="1:4" ht="12.75">
      <c r="A651" s="106"/>
      <c r="B651" s="107"/>
      <c r="C651" s="106"/>
      <c r="D651" s="107"/>
    </row>
    <row r="652" spans="1:4" ht="12.75">
      <c r="A652" s="106"/>
      <c r="B652" s="107"/>
      <c r="C652" s="106"/>
      <c r="D652" s="107"/>
    </row>
    <row r="653" spans="1:4" ht="12.75">
      <c r="A653" s="106"/>
      <c r="B653" s="107"/>
      <c r="C653" s="106"/>
      <c r="D653" s="107"/>
    </row>
    <row r="654" spans="1:4" ht="12.75">
      <c r="A654" s="106"/>
      <c r="B654" s="107"/>
      <c r="C654" s="106"/>
      <c r="D654" s="107"/>
    </row>
    <row r="655" spans="1:4" ht="12.75">
      <c r="A655" s="106"/>
      <c r="B655" s="107"/>
      <c r="C655" s="106"/>
      <c r="D655" s="107"/>
    </row>
    <row r="656" spans="1:4" ht="12.75">
      <c r="A656" s="106"/>
      <c r="B656" s="107"/>
      <c r="C656" s="106"/>
      <c r="D656" s="107"/>
    </row>
    <row r="657" spans="1:4" ht="12.75">
      <c r="A657" s="106"/>
      <c r="B657" s="107"/>
      <c r="C657" s="106"/>
      <c r="D657" s="107"/>
    </row>
    <row r="658" spans="1:4" ht="12.75">
      <c r="A658" s="106"/>
      <c r="B658" s="107"/>
      <c r="C658" s="106"/>
      <c r="D658" s="107"/>
    </row>
    <row r="659" spans="1:4" ht="12.75">
      <c r="A659" s="106"/>
      <c r="B659" s="107"/>
      <c r="C659" s="106"/>
      <c r="D659" s="107"/>
    </row>
    <row r="660" spans="1:4" ht="12.75">
      <c r="A660" s="106"/>
      <c r="B660" s="107"/>
      <c r="C660" s="106"/>
      <c r="D660" s="107"/>
    </row>
    <row r="661" spans="1:4" ht="12.75">
      <c r="A661" s="106"/>
      <c r="B661" s="107"/>
      <c r="C661" s="106"/>
      <c r="D661" s="107"/>
    </row>
    <row r="662" spans="1:4" ht="12.75">
      <c r="A662" s="106"/>
      <c r="B662" s="107"/>
      <c r="C662" s="106"/>
      <c r="D662" s="107"/>
    </row>
    <row r="663" spans="1:4" ht="12.75">
      <c r="A663" s="106"/>
      <c r="B663" s="107"/>
      <c r="C663" s="106"/>
      <c r="D663" s="107"/>
    </row>
    <row r="664" spans="1:4" ht="12.75">
      <c r="A664" s="106"/>
      <c r="B664" s="107"/>
      <c r="C664" s="106"/>
      <c r="D664" s="107"/>
    </row>
    <row r="665" spans="1:4" ht="12.75">
      <c r="A665" s="106"/>
      <c r="B665" s="107"/>
      <c r="C665" s="106"/>
      <c r="D665" s="107"/>
    </row>
    <row r="666" spans="1:4" ht="12.75">
      <c r="A666" s="106"/>
      <c r="B666" s="107"/>
      <c r="C666" s="106"/>
      <c r="D666" s="107"/>
    </row>
    <row r="667" spans="1:4" ht="12.75">
      <c r="A667" s="106"/>
      <c r="B667" s="107"/>
      <c r="C667" s="106"/>
      <c r="D667" s="107"/>
    </row>
    <row r="668" spans="1:4" ht="12.75">
      <c r="A668" s="106"/>
      <c r="B668" s="107"/>
      <c r="C668" s="106"/>
      <c r="D668" s="107"/>
    </row>
    <row r="669" spans="1:4" ht="12.75">
      <c r="A669" s="106"/>
      <c r="B669" s="107"/>
      <c r="C669" s="106"/>
      <c r="D669" s="107"/>
    </row>
    <row r="670" spans="1:4" ht="12.75">
      <c r="A670" s="106"/>
      <c r="B670" s="107"/>
      <c r="C670" s="106"/>
      <c r="D670" s="107"/>
    </row>
    <row r="671" spans="1:4" ht="12.75">
      <c r="A671" s="106"/>
      <c r="B671" s="107"/>
      <c r="C671" s="106"/>
      <c r="D671" s="107"/>
    </row>
    <row r="672" spans="1:4" ht="12.75">
      <c r="A672" s="106"/>
      <c r="B672" s="107"/>
      <c r="C672" s="106"/>
      <c r="D672" s="107"/>
    </row>
    <row r="673" spans="1:4" ht="12.75">
      <c r="A673" s="106"/>
      <c r="B673" s="107"/>
      <c r="C673" s="106"/>
      <c r="D673" s="107"/>
    </row>
    <row r="674" spans="1:4" ht="12.75">
      <c r="A674" s="106"/>
      <c r="B674" s="107"/>
      <c r="C674" s="106"/>
      <c r="D674" s="107"/>
    </row>
    <row r="675" spans="1:4" ht="12.75">
      <c r="A675" s="106"/>
      <c r="B675" s="107"/>
      <c r="C675" s="106"/>
      <c r="D675" s="107"/>
    </row>
    <row r="676" spans="1:4" ht="12.75">
      <c r="A676" s="106"/>
      <c r="B676" s="107"/>
      <c r="C676" s="106"/>
      <c r="D676" s="107"/>
    </row>
    <row r="677" spans="1:4" ht="12.75">
      <c r="A677" s="106"/>
      <c r="B677" s="107"/>
      <c r="C677" s="106"/>
      <c r="D677" s="107"/>
    </row>
    <row r="678" spans="1:4" ht="12.75">
      <c r="A678" s="106"/>
      <c r="B678" s="107"/>
      <c r="C678" s="106"/>
      <c r="D678" s="107"/>
    </row>
    <row r="679" spans="1:4" ht="12.75">
      <c r="A679" s="106"/>
      <c r="B679" s="107"/>
      <c r="C679" s="106"/>
      <c r="D679" s="107"/>
    </row>
    <row r="680" spans="1:4" ht="12.75">
      <c r="A680" s="106"/>
      <c r="B680" s="107"/>
      <c r="C680" s="106"/>
      <c r="D680" s="107"/>
    </row>
    <row r="681" spans="1:4" ht="12.75">
      <c r="A681" s="106"/>
      <c r="B681" s="107"/>
      <c r="C681" s="106"/>
      <c r="D681" s="107"/>
    </row>
    <row r="682" spans="1:4" ht="12.75">
      <c r="A682" s="106"/>
      <c r="B682" s="107"/>
      <c r="C682" s="106"/>
      <c r="D682" s="107"/>
    </row>
    <row r="683" spans="1:4" ht="12.75">
      <c r="A683" s="106"/>
      <c r="B683" s="107"/>
      <c r="C683" s="106"/>
      <c r="D683" s="107"/>
    </row>
    <row r="684" spans="1:4" ht="12.75">
      <c r="A684" s="106"/>
      <c r="B684" s="107"/>
      <c r="C684" s="106"/>
      <c r="D684" s="107"/>
    </row>
    <row r="685" spans="1:4" ht="12.75">
      <c r="A685" s="106"/>
      <c r="B685" s="107"/>
      <c r="C685" s="106"/>
      <c r="D685" s="107"/>
    </row>
    <row r="686" spans="1:4" ht="12.75">
      <c r="A686" s="106"/>
      <c r="B686" s="107"/>
      <c r="C686" s="106"/>
      <c r="D686" s="107"/>
    </row>
    <row r="687" spans="1:4" ht="12.75">
      <c r="A687" s="106"/>
      <c r="B687" s="107"/>
      <c r="C687" s="106"/>
      <c r="D687" s="107"/>
    </row>
    <row r="688" spans="1:4" ht="12.75">
      <c r="A688" s="106"/>
      <c r="B688" s="107"/>
      <c r="C688" s="106"/>
      <c r="D688" s="107"/>
    </row>
    <row r="689" spans="1:4" ht="12.75">
      <c r="A689" s="106"/>
      <c r="B689" s="107"/>
      <c r="C689" s="106"/>
      <c r="D689" s="107"/>
    </row>
    <row r="690" spans="1:4" ht="12.75">
      <c r="A690" s="106"/>
      <c r="B690" s="107"/>
      <c r="C690" s="106"/>
      <c r="D690" s="107"/>
    </row>
    <row r="691" spans="1:4" ht="12.75">
      <c r="A691" s="106"/>
      <c r="B691" s="107"/>
      <c r="C691" s="106"/>
      <c r="D691" s="107"/>
    </row>
    <row r="692" spans="1:4" ht="12.75">
      <c r="A692" s="106"/>
      <c r="B692" s="107"/>
      <c r="C692" s="106"/>
      <c r="D692" s="107"/>
    </row>
    <row r="693" spans="1:4" ht="12.75">
      <c r="A693" s="106"/>
      <c r="B693" s="107"/>
      <c r="C693" s="106"/>
      <c r="D693" s="107"/>
    </row>
    <row r="694" spans="1:4" ht="12.75">
      <c r="A694" s="106"/>
      <c r="B694" s="107"/>
      <c r="C694" s="106"/>
      <c r="D694" s="107"/>
    </row>
    <row r="695" spans="1:4" ht="12.75">
      <c r="A695" s="106"/>
      <c r="B695" s="107"/>
      <c r="C695" s="106"/>
      <c r="D695" s="107"/>
    </row>
    <row r="696" spans="1:4" ht="12.75">
      <c r="A696" s="106"/>
      <c r="B696" s="107"/>
      <c r="C696" s="106"/>
      <c r="D696" s="107"/>
    </row>
    <row r="697" spans="1:4" ht="12.75">
      <c r="A697" s="106"/>
      <c r="B697" s="107"/>
      <c r="C697" s="106"/>
      <c r="D697" s="107"/>
    </row>
    <row r="698" spans="1:4" ht="12.75">
      <c r="A698" s="106"/>
      <c r="B698" s="107"/>
      <c r="C698" s="106"/>
      <c r="D698" s="107"/>
    </row>
    <row r="699" spans="1:4" ht="12.75">
      <c r="A699" s="106"/>
      <c r="B699" s="107"/>
      <c r="C699" s="106"/>
      <c r="D699" s="107"/>
    </row>
    <row r="700" spans="1:4" ht="12.75">
      <c r="A700" s="106"/>
      <c r="B700" s="107"/>
      <c r="C700" s="106"/>
      <c r="D700" s="107"/>
    </row>
    <row r="701" spans="1:4" ht="12.75">
      <c r="A701" s="106"/>
      <c r="B701" s="107"/>
      <c r="C701" s="106"/>
      <c r="D701" s="107"/>
    </row>
    <row r="702" spans="1:4" ht="12.75">
      <c r="A702" s="106"/>
      <c r="B702" s="107"/>
      <c r="C702" s="106"/>
      <c r="D702" s="107"/>
    </row>
    <row r="703" spans="1:4" ht="12.75">
      <c r="A703" s="106"/>
      <c r="B703" s="107"/>
      <c r="C703" s="106"/>
      <c r="D703" s="107"/>
    </row>
    <row r="704" spans="1:4" ht="12.75">
      <c r="A704" s="106"/>
      <c r="B704" s="107"/>
      <c r="C704" s="106"/>
      <c r="D704" s="107"/>
    </row>
    <row r="705" spans="1:4" ht="12.75">
      <c r="A705" s="106"/>
      <c r="B705" s="107"/>
      <c r="C705" s="106"/>
      <c r="D705" s="107"/>
    </row>
    <row r="706" spans="1:4" ht="12.75">
      <c r="A706" s="106"/>
      <c r="B706" s="107"/>
      <c r="C706" s="106"/>
      <c r="D706" s="107"/>
    </row>
    <row r="707" spans="1:4" ht="12.75">
      <c r="A707" s="106"/>
      <c r="B707" s="107"/>
      <c r="C707" s="106"/>
      <c r="D707" s="107"/>
    </row>
    <row r="708" spans="1:4" ht="12.75">
      <c r="A708" s="106"/>
      <c r="B708" s="107"/>
      <c r="C708" s="106"/>
      <c r="D708" s="107"/>
    </row>
    <row r="709" spans="1:4" ht="12.75">
      <c r="A709" s="106"/>
      <c r="B709" s="107"/>
      <c r="C709" s="106"/>
      <c r="D709" s="107"/>
    </row>
    <row r="710" spans="1:4" ht="12.75">
      <c r="A710" s="106"/>
      <c r="B710" s="107"/>
      <c r="C710" s="106"/>
      <c r="D710" s="107"/>
    </row>
    <row r="711" spans="1:4" ht="12.75">
      <c r="A711" s="106"/>
      <c r="B711" s="107"/>
      <c r="C711" s="106"/>
      <c r="D711" s="107"/>
    </row>
    <row r="712" spans="1:4" ht="12.75">
      <c r="A712" s="106"/>
      <c r="B712" s="107"/>
      <c r="C712" s="106"/>
      <c r="D712" s="107"/>
    </row>
    <row r="713" spans="1:4" ht="12.75">
      <c r="A713" s="106"/>
      <c r="B713" s="107"/>
      <c r="C713" s="106"/>
      <c r="D713" s="107"/>
    </row>
    <row r="714" spans="1:4" ht="12.75">
      <c r="A714" s="106"/>
      <c r="B714" s="107"/>
      <c r="C714" s="106"/>
      <c r="D714" s="107"/>
    </row>
    <row r="715" spans="1:4" ht="12.75">
      <c r="A715" s="106"/>
      <c r="B715" s="107"/>
      <c r="C715" s="106"/>
      <c r="D715" s="107"/>
    </row>
    <row r="716" spans="1:4" ht="12.75">
      <c r="A716" s="106"/>
      <c r="B716" s="107"/>
      <c r="C716" s="106"/>
      <c r="D716" s="107"/>
    </row>
    <row r="717" spans="1:4" ht="12.75">
      <c r="A717" s="106"/>
      <c r="B717" s="107"/>
      <c r="C717" s="106"/>
      <c r="D717" s="107"/>
    </row>
    <row r="718" spans="1:4" ht="12.75">
      <c r="A718" s="106"/>
      <c r="B718" s="107"/>
      <c r="C718" s="106"/>
      <c r="D718" s="107"/>
    </row>
    <row r="719" spans="1:4" ht="12.75">
      <c r="A719" s="106"/>
      <c r="B719" s="107"/>
      <c r="C719" s="106"/>
      <c r="D719" s="107"/>
    </row>
    <row r="720" spans="1:4" ht="12.75">
      <c r="A720" s="106"/>
      <c r="B720" s="107"/>
      <c r="C720" s="106"/>
      <c r="D720" s="107"/>
    </row>
    <row r="721" spans="1:4" ht="12.75">
      <c r="A721" s="106"/>
      <c r="B721" s="107"/>
      <c r="C721" s="106"/>
      <c r="D721" s="107"/>
    </row>
    <row r="722" spans="1:4" ht="12.75">
      <c r="A722" s="106"/>
      <c r="B722" s="107"/>
      <c r="C722" s="106"/>
      <c r="D722" s="107"/>
    </row>
    <row r="723" spans="1:4" ht="12.75">
      <c r="A723" s="106"/>
      <c r="B723" s="107"/>
      <c r="C723" s="106"/>
      <c r="D723" s="107"/>
    </row>
    <row r="724" spans="1:4" ht="12.75">
      <c r="A724" s="106"/>
      <c r="B724" s="107"/>
      <c r="C724" s="106"/>
      <c r="D724" s="107"/>
    </row>
    <row r="725" spans="1:4" ht="12.75">
      <c r="A725" s="106"/>
      <c r="B725" s="107"/>
      <c r="C725" s="106"/>
      <c r="D725" s="107"/>
    </row>
    <row r="726" spans="1:4" ht="12.75">
      <c r="A726" s="106"/>
      <c r="B726" s="107"/>
      <c r="C726" s="106"/>
      <c r="D726" s="107"/>
    </row>
    <row r="727" spans="1:4" ht="12.75">
      <c r="A727" s="106"/>
      <c r="B727" s="107"/>
      <c r="C727" s="106"/>
      <c r="D727" s="107"/>
    </row>
    <row r="728" spans="1:4" ht="12.75">
      <c r="A728" s="106"/>
      <c r="B728" s="107"/>
      <c r="C728" s="106"/>
      <c r="D728" s="107"/>
    </row>
    <row r="729" spans="1:4" ht="12.75">
      <c r="A729" s="106"/>
      <c r="B729" s="107"/>
      <c r="C729" s="106"/>
      <c r="D729" s="107"/>
    </row>
    <row r="730" spans="1:4" ht="12.75">
      <c r="A730" s="106"/>
      <c r="B730" s="107"/>
      <c r="C730" s="106"/>
      <c r="D730" s="107"/>
    </row>
    <row r="731" spans="1:4" ht="12.75">
      <c r="A731" s="106"/>
      <c r="B731" s="107"/>
      <c r="C731" s="106"/>
      <c r="D731" s="107"/>
    </row>
    <row r="732" spans="1:4" ht="12.75">
      <c r="A732" s="106"/>
      <c r="B732" s="107"/>
      <c r="C732" s="106"/>
      <c r="D732" s="107"/>
    </row>
    <row r="733" spans="1:4" ht="12.75">
      <c r="A733" s="106"/>
      <c r="B733" s="107"/>
      <c r="C733" s="106"/>
      <c r="D733" s="107"/>
    </row>
    <row r="734" spans="1:4" ht="12.75">
      <c r="A734" s="106"/>
      <c r="B734" s="107"/>
      <c r="C734" s="106"/>
      <c r="D734" s="107"/>
    </row>
    <row r="735" spans="1:4" ht="12.75">
      <c r="A735" s="106"/>
      <c r="B735" s="107"/>
      <c r="C735" s="106"/>
      <c r="D735" s="107"/>
    </row>
    <row r="736" spans="1:4" ht="12.75">
      <c r="A736" s="106"/>
      <c r="B736" s="107"/>
      <c r="C736" s="106"/>
      <c r="D736" s="107"/>
    </row>
    <row r="737" spans="1:4" ht="12.75">
      <c r="A737" s="106"/>
      <c r="B737" s="107"/>
      <c r="C737" s="106"/>
      <c r="D737" s="107"/>
    </row>
    <row r="738" spans="1:4" ht="12.75">
      <c r="A738" s="106"/>
      <c r="B738" s="107"/>
      <c r="C738" s="106"/>
      <c r="D738" s="107"/>
    </row>
    <row r="739" spans="1:4" ht="12.75">
      <c r="A739" s="106"/>
      <c r="B739" s="107"/>
      <c r="C739" s="106"/>
      <c r="D739" s="107"/>
    </row>
    <row r="740" spans="1:4" ht="12.75">
      <c r="A740" s="106"/>
      <c r="B740" s="107"/>
      <c r="C740" s="106"/>
      <c r="D740" s="107"/>
    </row>
    <row r="741" spans="1:4" ht="12.75">
      <c r="A741" s="106"/>
      <c r="B741" s="107"/>
      <c r="C741" s="106"/>
      <c r="D741" s="107"/>
    </row>
    <row r="742" spans="1:4" ht="12.75">
      <c r="A742" s="106"/>
      <c r="B742" s="107"/>
      <c r="C742" s="106"/>
      <c r="D742" s="107"/>
    </row>
    <row r="743" spans="1:4" ht="12.75">
      <c r="A743" s="106"/>
      <c r="B743" s="107"/>
      <c r="C743" s="106"/>
      <c r="D743" s="107"/>
    </row>
    <row r="744" spans="1:4" ht="12.75">
      <c r="A744" s="106"/>
      <c r="B744" s="107"/>
      <c r="C744" s="106"/>
      <c r="D744" s="107"/>
    </row>
    <row r="745" spans="1:4" ht="12.75">
      <c r="A745" s="106"/>
      <c r="B745" s="107"/>
      <c r="C745" s="106"/>
      <c r="D745" s="107"/>
    </row>
    <row r="746" spans="1:4" ht="12.75">
      <c r="A746" s="106"/>
      <c r="B746" s="107"/>
      <c r="C746" s="106"/>
      <c r="D746" s="107"/>
    </row>
    <row r="747" spans="1:4" ht="12.75">
      <c r="A747" s="106"/>
      <c r="B747" s="107"/>
      <c r="C747" s="106"/>
      <c r="D747" s="107"/>
    </row>
    <row r="748" spans="1:4" ht="12.75">
      <c r="A748" s="106"/>
      <c r="B748" s="107"/>
      <c r="C748" s="106"/>
      <c r="D748" s="107"/>
    </row>
    <row r="749" spans="1:4" ht="12.75">
      <c r="A749" s="106"/>
      <c r="B749" s="107"/>
      <c r="C749" s="106"/>
      <c r="D749" s="107"/>
    </row>
    <row r="750" spans="1:4" ht="12.75">
      <c r="A750" s="106"/>
      <c r="B750" s="107"/>
      <c r="C750" s="106"/>
      <c r="D750" s="107"/>
    </row>
    <row r="751" spans="1:4" ht="12.75">
      <c r="A751" s="106"/>
      <c r="B751" s="107"/>
      <c r="C751" s="106"/>
      <c r="D751" s="107"/>
    </row>
    <row r="752" spans="1:4" ht="12.75">
      <c r="A752" s="106"/>
      <c r="B752" s="107"/>
      <c r="C752" s="106"/>
      <c r="D752" s="107"/>
    </row>
    <row r="753" spans="1:4" ht="12.75">
      <c r="A753" s="106"/>
      <c r="B753" s="107"/>
      <c r="C753" s="106"/>
      <c r="D753" s="107"/>
    </row>
    <row r="754" spans="1:4" ht="12.75">
      <c r="A754" s="106"/>
      <c r="B754" s="107"/>
      <c r="C754" s="106"/>
      <c r="D754" s="107"/>
    </row>
    <row r="755" spans="1:4" ht="12.75">
      <c r="A755" s="106"/>
      <c r="B755" s="107"/>
      <c r="C755" s="106"/>
      <c r="D755" s="107"/>
    </row>
    <row r="756" spans="1:4" ht="12.75">
      <c r="A756" s="106"/>
      <c r="B756" s="107"/>
      <c r="C756" s="106"/>
      <c r="D756" s="107"/>
    </row>
    <row r="757" spans="1:4" ht="12.75">
      <c r="A757" s="106"/>
      <c r="B757" s="107"/>
      <c r="C757" s="106"/>
      <c r="D757" s="107"/>
    </row>
    <row r="758" spans="1:4" ht="12.75">
      <c r="A758" s="106"/>
      <c r="B758" s="107"/>
      <c r="C758" s="106"/>
      <c r="D758" s="107"/>
    </row>
    <row r="759" spans="1:4" ht="12.75">
      <c r="A759" s="106"/>
      <c r="B759" s="107"/>
      <c r="C759" s="106"/>
      <c r="D759" s="107"/>
    </row>
    <row r="760" spans="1:4" ht="12.75">
      <c r="A760" s="106"/>
      <c r="B760" s="107"/>
      <c r="C760" s="106"/>
      <c r="D760" s="107"/>
    </row>
    <row r="761" spans="1:4" ht="12.75">
      <c r="A761" s="106"/>
      <c r="B761" s="107"/>
      <c r="C761" s="106"/>
      <c r="D761" s="107"/>
    </row>
    <row r="762" spans="1:4" ht="12.75">
      <c r="A762" s="106"/>
      <c r="B762" s="107"/>
      <c r="C762" s="106"/>
      <c r="D762" s="107"/>
    </row>
    <row r="763" spans="1:4" ht="12.75">
      <c r="A763" s="106"/>
      <c r="B763" s="107"/>
      <c r="C763" s="106"/>
      <c r="D763" s="107"/>
    </row>
    <row r="764" spans="1:4" ht="12.75">
      <c r="A764" s="106"/>
      <c r="B764" s="107"/>
      <c r="C764" s="106"/>
      <c r="D764" s="107"/>
    </row>
    <row r="765" spans="1:4" ht="12.75">
      <c r="A765" s="106"/>
      <c r="B765" s="107"/>
      <c r="C765" s="106"/>
      <c r="D765" s="107"/>
    </row>
    <row r="766" spans="1:4" ht="12.75">
      <c r="A766" s="106"/>
      <c r="B766" s="107"/>
      <c r="C766" s="106"/>
      <c r="D766" s="107"/>
    </row>
    <row r="767" spans="1:4" ht="12.75">
      <c r="A767" s="106"/>
      <c r="B767" s="107"/>
      <c r="C767" s="106"/>
      <c r="D767" s="107"/>
    </row>
    <row r="768" spans="1:4" ht="12.75">
      <c r="A768" s="106"/>
      <c r="B768" s="107"/>
      <c r="C768" s="106"/>
      <c r="D768" s="107"/>
    </row>
    <row r="769" spans="1:4" ht="12.75">
      <c r="A769" s="106"/>
      <c r="B769" s="107"/>
      <c r="C769" s="106"/>
      <c r="D769" s="107"/>
    </row>
    <row r="770" spans="1:4" ht="12.75">
      <c r="A770" s="106"/>
      <c r="B770" s="107"/>
      <c r="C770" s="106"/>
      <c r="D770" s="107"/>
    </row>
    <row r="771" spans="1:4" ht="12.75">
      <c r="A771" s="106"/>
      <c r="B771" s="107"/>
      <c r="C771" s="106"/>
      <c r="D771" s="107"/>
    </row>
    <row r="772" spans="1:4" ht="12.75">
      <c r="A772" s="106"/>
      <c r="B772" s="107"/>
      <c r="C772" s="106"/>
      <c r="D772" s="107"/>
    </row>
    <row r="773" spans="1:4" ht="12.75">
      <c r="A773" s="106"/>
      <c r="B773" s="107"/>
      <c r="C773" s="106"/>
      <c r="D773" s="107"/>
    </row>
    <row r="774" spans="1:4" ht="12.75">
      <c r="A774" s="106"/>
      <c r="B774" s="107"/>
      <c r="C774" s="106"/>
      <c r="D774" s="107"/>
    </row>
    <row r="775" spans="1:4" ht="12.75">
      <c r="A775" s="106"/>
      <c r="B775" s="107"/>
      <c r="C775" s="106"/>
      <c r="D775" s="107"/>
    </row>
    <row r="776" spans="1:4" ht="12.75">
      <c r="A776" s="106"/>
      <c r="B776" s="107"/>
      <c r="C776" s="106"/>
      <c r="D776" s="107"/>
    </row>
    <row r="777" spans="1:4" ht="12.75">
      <c r="A777" s="106"/>
      <c r="B777" s="107"/>
      <c r="C777" s="106"/>
      <c r="D777" s="107"/>
    </row>
    <row r="778" spans="1:4" ht="12.75">
      <c r="A778" s="106"/>
      <c r="B778" s="107"/>
      <c r="C778" s="106"/>
      <c r="D778" s="107"/>
    </row>
    <row r="779" spans="1:4" ht="12.75">
      <c r="A779" s="106"/>
      <c r="B779" s="107"/>
      <c r="C779" s="106"/>
      <c r="D779" s="107"/>
    </row>
    <row r="780" spans="1:4" ht="12.75">
      <c r="A780" s="106"/>
      <c r="B780" s="107"/>
      <c r="C780" s="106"/>
      <c r="D780" s="107"/>
    </row>
    <row r="781" spans="1:4" ht="12.75">
      <c r="A781" s="106"/>
      <c r="B781" s="107"/>
      <c r="C781" s="106"/>
      <c r="D781" s="107"/>
    </row>
    <row r="782" spans="1:4" ht="12.75">
      <c r="A782" s="106"/>
      <c r="B782" s="107"/>
      <c r="C782" s="106"/>
      <c r="D782" s="107"/>
    </row>
    <row r="783" spans="1:4" ht="12.75">
      <c r="A783" s="106"/>
      <c r="B783" s="107"/>
      <c r="C783" s="106"/>
      <c r="D783" s="107"/>
    </row>
    <row r="784" spans="1:4" ht="12.75">
      <c r="A784" s="106"/>
      <c r="B784" s="107"/>
      <c r="C784" s="106"/>
      <c r="D784" s="107"/>
    </row>
    <row r="785" spans="1:4" ht="12.75">
      <c r="A785" s="106"/>
      <c r="B785" s="107"/>
      <c r="C785" s="106"/>
      <c r="D785" s="107"/>
    </row>
    <row r="786" spans="1:4" ht="12.75">
      <c r="A786" s="106"/>
      <c r="B786" s="107"/>
      <c r="C786" s="106"/>
      <c r="D786" s="107"/>
    </row>
    <row r="787" spans="1:4" ht="12.75">
      <c r="A787" s="106"/>
      <c r="B787" s="107"/>
      <c r="C787" s="106"/>
      <c r="D787" s="107"/>
    </row>
    <row r="788" spans="1:4" ht="12.75">
      <c r="A788" s="106"/>
      <c r="B788" s="107"/>
      <c r="C788" s="106"/>
      <c r="D788" s="107"/>
    </row>
    <row r="789" spans="1:4" ht="12.75">
      <c r="A789" s="106"/>
      <c r="B789" s="107"/>
      <c r="C789" s="106"/>
      <c r="D789" s="107"/>
    </row>
    <row r="790" spans="1:4" ht="12.75">
      <c r="A790" s="106"/>
      <c r="B790" s="107"/>
      <c r="C790" s="106"/>
      <c r="D790" s="107"/>
    </row>
    <row r="791" spans="1:4" ht="12.75">
      <c r="A791" s="106"/>
      <c r="B791" s="107"/>
      <c r="C791" s="106"/>
      <c r="D791" s="107"/>
    </row>
    <row r="792" spans="1:4" ht="12.75">
      <c r="A792" s="106"/>
      <c r="B792" s="107"/>
      <c r="C792" s="106"/>
      <c r="D792" s="107"/>
    </row>
    <row r="793" spans="1:4" ht="12.75">
      <c r="A793" s="106"/>
      <c r="B793" s="107"/>
      <c r="C793" s="106"/>
      <c r="D793" s="107"/>
    </row>
    <row r="794" spans="1:4" ht="12.75">
      <c r="A794" s="106"/>
      <c r="B794" s="107"/>
      <c r="C794" s="106"/>
      <c r="D794" s="107"/>
    </row>
    <row r="795" spans="1:4" ht="12.75">
      <c r="A795" s="106"/>
      <c r="B795" s="107"/>
      <c r="C795" s="106"/>
      <c r="D795" s="107"/>
    </row>
    <row r="796" spans="1:4" ht="12.75">
      <c r="A796" s="106"/>
      <c r="B796" s="107"/>
      <c r="C796" s="106"/>
      <c r="D796" s="107"/>
    </row>
    <row r="797" spans="1:4" ht="12.75">
      <c r="A797" s="106"/>
      <c r="B797" s="107"/>
      <c r="C797" s="106"/>
      <c r="D797" s="107"/>
    </row>
    <row r="798" spans="1:4" ht="12.75">
      <c r="A798" s="106"/>
      <c r="B798" s="107"/>
      <c r="C798" s="106"/>
      <c r="D798" s="107"/>
    </row>
    <row r="799" spans="1:4" ht="12.75">
      <c r="A799" s="106"/>
      <c r="B799" s="107"/>
      <c r="C799" s="106"/>
      <c r="D799" s="107"/>
    </row>
    <row r="800" spans="1:4" ht="12.75">
      <c r="A800" s="106"/>
      <c r="B800" s="107"/>
      <c r="C800" s="106"/>
      <c r="D800" s="107"/>
    </row>
    <row r="801" spans="1:4" ht="12.75">
      <c r="A801" s="106"/>
      <c r="B801" s="107"/>
      <c r="C801" s="106"/>
      <c r="D801" s="107"/>
    </row>
    <row r="802" spans="1:4" ht="12.75">
      <c r="A802" s="106"/>
      <c r="B802" s="107"/>
      <c r="C802" s="106"/>
      <c r="D802" s="107"/>
    </row>
    <row r="803" spans="1:4" ht="12.75">
      <c r="A803" s="106"/>
      <c r="B803" s="107"/>
      <c r="C803" s="106"/>
      <c r="D803" s="107"/>
    </row>
    <row r="804" spans="1:4" ht="12.75">
      <c r="A804" s="106"/>
      <c r="B804" s="107"/>
      <c r="C804" s="106"/>
      <c r="D804" s="107"/>
    </row>
    <row r="805" spans="1:4" ht="12.75">
      <c r="A805" s="106"/>
      <c r="B805" s="107"/>
      <c r="C805" s="106"/>
      <c r="D805" s="107"/>
    </row>
    <row r="806" spans="1:4" ht="12.75">
      <c r="A806" s="106"/>
      <c r="B806" s="107"/>
      <c r="C806" s="106"/>
      <c r="D806" s="107"/>
    </row>
    <row r="807" spans="1:4" ht="12.75">
      <c r="A807" s="106"/>
      <c r="B807" s="107"/>
      <c r="C807" s="106"/>
      <c r="D807" s="107"/>
    </row>
    <row r="808" spans="1:4" ht="12.75">
      <c r="A808" s="106"/>
      <c r="B808" s="107"/>
      <c r="C808" s="106"/>
      <c r="D808" s="107"/>
    </row>
    <row r="809" spans="1:4" ht="12.75">
      <c r="A809" s="106"/>
      <c r="B809" s="107"/>
      <c r="C809" s="106"/>
      <c r="D809" s="107"/>
    </row>
    <row r="810" spans="1:4" ht="12.75">
      <c r="A810" s="106"/>
      <c r="B810" s="107"/>
      <c r="C810" s="106"/>
      <c r="D810" s="107"/>
    </row>
    <row r="811" spans="1:4" ht="12.75">
      <c r="A811" s="106"/>
      <c r="B811" s="107"/>
      <c r="C811" s="106"/>
      <c r="D811" s="107"/>
    </row>
    <row r="812" spans="1:4" ht="12.75">
      <c r="A812" s="106"/>
      <c r="B812" s="107"/>
      <c r="C812" s="106"/>
      <c r="D812" s="107"/>
    </row>
    <row r="813" spans="1:4" ht="12.75">
      <c r="A813" s="106"/>
      <c r="B813" s="107"/>
      <c r="C813" s="106"/>
      <c r="D813" s="107"/>
    </row>
    <row r="814" spans="1:4" ht="12.75">
      <c r="A814" s="106"/>
      <c r="B814" s="107"/>
      <c r="C814" s="106"/>
      <c r="D814" s="107"/>
    </row>
    <row r="815" spans="1:4" ht="12.75">
      <c r="A815" s="106"/>
      <c r="B815" s="107"/>
      <c r="C815" s="106"/>
      <c r="D815" s="107"/>
    </row>
    <row r="816" spans="1:4" ht="12.75">
      <c r="A816" s="106"/>
      <c r="B816" s="107"/>
      <c r="C816" s="106"/>
      <c r="D816" s="107"/>
    </row>
    <row r="817" spans="1:4" ht="12.75">
      <c r="A817" s="106"/>
      <c r="B817" s="107"/>
      <c r="C817" s="106"/>
      <c r="D817" s="107"/>
    </row>
    <row r="818" spans="1:4" ht="12.75">
      <c r="A818" s="106"/>
      <c r="B818" s="107"/>
      <c r="C818" s="106"/>
      <c r="D818" s="107"/>
    </row>
    <row r="819" spans="1:4" ht="12.75">
      <c r="A819" s="106"/>
      <c r="B819" s="107"/>
      <c r="C819" s="106"/>
      <c r="D819" s="107"/>
    </row>
    <row r="820" spans="1:4" ht="12.75">
      <c r="A820" s="106"/>
      <c r="B820" s="107"/>
      <c r="C820" s="106"/>
      <c r="D820" s="107"/>
    </row>
    <row r="821" spans="1:4" ht="12.75">
      <c r="A821" s="106"/>
      <c r="B821" s="107"/>
      <c r="C821" s="106"/>
      <c r="D821" s="107"/>
    </row>
    <row r="822" spans="1:4" ht="12.75">
      <c r="A822" s="106"/>
      <c r="B822" s="107"/>
      <c r="C822" s="106"/>
      <c r="D822" s="107"/>
    </row>
    <row r="823" spans="1:4" ht="12.75">
      <c r="A823" s="106"/>
      <c r="B823" s="107"/>
      <c r="C823" s="106"/>
      <c r="D823" s="107"/>
    </row>
    <row r="824" spans="1:4" ht="12.75">
      <c r="A824" s="106"/>
      <c r="B824" s="107"/>
      <c r="C824" s="106"/>
      <c r="D824" s="107"/>
    </row>
    <row r="825" spans="1:4" ht="12.75">
      <c r="A825" s="106"/>
      <c r="B825" s="107"/>
      <c r="C825" s="106"/>
      <c r="D825" s="107"/>
    </row>
    <row r="826" spans="1:4" ht="12.75">
      <c r="A826" s="106"/>
      <c r="B826" s="107"/>
      <c r="C826" s="106"/>
      <c r="D826" s="107"/>
    </row>
    <row r="827" spans="1:4" ht="12.75">
      <c r="A827" s="106"/>
      <c r="B827" s="107"/>
      <c r="C827" s="106"/>
      <c r="D827" s="107"/>
    </row>
    <row r="828" spans="1:4" ht="12.75">
      <c r="A828" s="106"/>
      <c r="B828" s="107"/>
      <c r="C828" s="106"/>
      <c r="D828" s="107"/>
    </row>
    <row r="829" spans="1:4" ht="12.75">
      <c r="A829" s="106"/>
      <c r="B829" s="107"/>
      <c r="C829" s="106"/>
      <c r="D829" s="107"/>
    </row>
    <row r="830" spans="1:4" ht="12.75">
      <c r="A830" s="106"/>
      <c r="B830" s="107"/>
      <c r="C830" s="106"/>
      <c r="D830" s="107"/>
    </row>
    <row r="831" spans="1:4" ht="12.75">
      <c r="A831" s="106"/>
      <c r="B831" s="107"/>
      <c r="C831" s="106"/>
      <c r="D831" s="107"/>
    </row>
    <row r="832" spans="1:4" ht="12.75">
      <c r="A832" s="106"/>
      <c r="B832" s="107"/>
      <c r="C832" s="106"/>
      <c r="D832" s="107"/>
    </row>
    <row r="833" spans="1:4" ht="12.75">
      <c r="A833" s="106"/>
      <c r="B833" s="107"/>
      <c r="C833" s="106"/>
      <c r="D833" s="107"/>
    </row>
  </sheetData>
  <sheetProtection/>
  <mergeCells count="7">
    <mergeCell ref="A9:E9"/>
    <mergeCell ref="B1:F1"/>
    <mergeCell ref="B2:F2"/>
    <mergeCell ref="A3:F3"/>
    <mergeCell ref="A4:F4"/>
    <mergeCell ref="A5:F5"/>
    <mergeCell ref="A6:F6"/>
  </mergeCells>
  <printOptions/>
  <pageMargins left="0.43" right="0.38" top="0.42" bottom="0.5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834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5.00390625" style="61" customWidth="1"/>
    <col min="2" max="2" width="6.00390625" style="2" customWidth="1"/>
    <col min="3" max="3" width="7.75390625" style="61" customWidth="1"/>
    <col min="4" max="4" width="73.875" style="2" customWidth="1"/>
    <col min="5" max="6" width="17.125" style="3" customWidth="1"/>
    <col min="7" max="16384" width="9.125" style="3" customWidth="1"/>
  </cols>
  <sheetData>
    <row r="1" spans="1:6" ht="15">
      <c r="A1" s="41"/>
      <c r="B1" s="394" t="s">
        <v>763</v>
      </c>
      <c r="C1" s="396"/>
      <c r="D1" s="396"/>
      <c r="E1" s="396"/>
      <c r="F1" s="396"/>
    </row>
    <row r="2" spans="1:6" ht="15">
      <c r="A2" s="41"/>
      <c r="B2" s="394" t="s">
        <v>78</v>
      </c>
      <c r="C2" s="396"/>
      <c r="D2" s="396"/>
      <c r="E2" s="396"/>
      <c r="F2" s="396"/>
    </row>
    <row r="3" spans="1:6" ht="15">
      <c r="A3" s="394" t="s">
        <v>77</v>
      </c>
      <c r="B3" s="395"/>
      <c r="C3" s="396"/>
      <c r="D3" s="396"/>
      <c r="E3" s="396"/>
      <c r="F3" s="396"/>
    </row>
    <row r="4" spans="1:6" ht="15.75" customHeight="1">
      <c r="A4" s="394" t="s">
        <v>727</v>
      </c>
      <c r="B4" s="394"/>
      <c r="C4" s="396"/>
      <c r="D4" s="396"/>
      <c r="E4" s="396"/>
      <c r="F4" s="396"/>
    </row>
    <row r="5" spans="1:6" ht="15.75" customHeight="1">
      <c r="A5" s="394" t="s">
        <v>794</v>
      </c>
      <c r="B5" s="394"/>
      <c r="C5" s="396"/>
      <c r="D5" s="396"/>
      <c r="E5" s="396"/>
      <c r="F5" s="396"/>
    </row>
    <row r="6" spans="1:6" ht="15">
      <c r="A6" s="394" t="s">
        <v>867</v>
      </c>
      <c r="B6" s="394"/>
      <c r="C6" s="396"/>
      <c r="D6" s="396"/>
      <c r="E6" s="396"/>
      <c r="F6" s="396"/>
    </row>
    <row r="7" spans="4:6" ht="19.5" customHeight="1">
      <c r="D7" s="10"/>
      <c r="E7" s="11"/>
      <c r="F7" s="11"/>
    </row>
    <row r="8" spans="4:6" ht="19.5" customHeight="1">
      <c r="D8" s="10"/>
      <c r="E8" s="11"/>
      <c r="F8" s="11"/>
    </row>
    <row r="9" spans="1:6" s="5" customFormat="1" ht="43.5" customHeight="1">
      <c r="A9" s="444" t="s">
        <v>894</v>
      </c>
      <c r="B9" s="444"/>
      <c r="C9" s="444"/>
      <c r="D9" s="444"/>
      <c r="E9" s="444"/>
      <c r="F9" s="396"/>
    </row>
    <row r="10" spans="5:6" ht="19.5" customHeight="1">
      <c r="E10" s="9"/>
      <c r="F10" s="9" t="s">
        <v>76</v>
      </c>
    </row>
    <row r="11" spans="1:6" s="67" customFormat="1" ht="48.75" customHeight="1">
      <c r="A11" s="62" t="s">
        <v>297</v>
      </c>
      <c r="B11" s="63" t="s">
        <v>298</v>
      </c>
      <c r="C11" s="64" t="s">
        <v>299</v>
      </c>
      <c r="D11" s="65"/>
      <c r="E11" s="66" t="s">
        <v>760</v>
      </c>
      <c r="F11" s="66" t="s">
        <v>891</v>
      </c>
    </row>
    <row r="12" spans="1:6" s="73" customFormat="1" ht="12">
      <c r="A12" s="68">
        <v>1</v>
      </c>
      <c r="B12" s="69" t="s">
        <v>300</v>
      </c>
      <c r="C12" s="70">
        <v>3</v>
      </c>
      <c r="D12" s="71" t="s">
        <v>358</v>
      </c>
      <c r="E12" s="72">
        <v>5</v>
      </c>
      <c r="F12" s="72">
        <v>5</v>
      </c>
    </row>
    <row r="13" spans="1:6" s="77" customFormat="1" ht="15">
      <c r="A13" s="74" t="s">
        <v>186</v>
      </c>
      <c r="B13" s="75" t="s">
        <v>359</v>
      </c>
      <c r="C13" s="75"/>
      <c r="D13" s="76" t="s">
        <v>301</v>
      </c>
      <c r="E13" s="109">
        <f>E14+E15+E16+E17+E18+E19</f>
        <v>85799.21354</v>
      </c>
      <c r="F13" s="109">
        <f>F14+F15+F16+F17+F18+F19</f>
        <v>84798.34713000001</v>
      </c>
    </row>
    <row r="14" spans="1:6" s="77" customFormat="1" ht="35.25" customHeight="1">
      <c r="A14" s="74"/>
      <c r="B14" s="78" t="s">
        <v>359</v>
      </c>
      <c r="C14" s="78" t="s">
        <v>360</v>
      </c>
      <c r="D14" s="79" t="s">
        <v>302</v>
      </c>
      <c r="E14" s="110">
        <f>'раздел 7.1'!G14</f>
        <v>3851.62107</v>
      </c>
      <c r="F14" s="110">
        <f>'раздел 7.1'!H14</f>
        <v>3851.62107</v>
      </c>
    </row>
    <row r="15" spans="1:6" s="6" customFormat="1" ht="45">
      <c r="A15" s="80"/>
      <c r="B15" s="81" t="s">
        <v>359</v>
      </c>
      <c r="C15" s="81" t="s">
        <v>361</v>
      </c>
      <c r="D15" s="79" t="s">
        <v>341</v>
      </c>
      <c r="E15" s="110">
        <f>'раздел 7.1'!G18</f>
        <v>2396.2128700000003</v>
      </c>
      <c r="F15" s="110">
        <f>'раздел 7.1'!H18</f>
        <v>2396.2128700000003</v>
      </c>
    </row>
    <row r="16" spans="1:6" s="6" customFormat="1" ht="48.75" customHeight="1">
      <c r="A16" s="80"/>
      <c r="B16" s="81" t="s">
        <v>359</v>
      </c>
      <c r="C16" s="81" t="s">
        <v>362</v>
      </c>
      <c r="D16" s="79" t="s">
        <v>303</v>
      </c>
      <c r="E16" s="111">
        <f>'раздел 7.1'!G24</f>
        <v>30874.285</v>
      </c>
      <c r="F16" s="111">
        <f>'раздел 7.1'!H24</f>
        <v>30874.285</v>
      </c>
    </row>
    <row r="17" spans="1:6" s="6" customFormat="1" ht="31.5" customHeight="1">
      <c r="A17" s="80"/>
      <c r="B17" s="81" t="s">
        <v>359</v>
      </c>
      <c r="C17" s="81" t="s">
        <v>103</v>
      </c>
      <c r="D17" s="79" t="s">
        <v>190</v>
      </c>
      <c r="E17" s="111">
        <f>'раздел 7.1'!G49</f>
        <v>12854.409220000001</v>
      </c>
      <c r="F17" s="111">
        <f>'раздел 7.1'!H49</f>
        <v>12854.409220000001</v>
      </c>
    </row>
    <row r="18" spans="1:6" s="6" customFormat="1" ht="15">
      <c r="A18" s="80"/>
      <c r="B18" s="81" t="s">
        <v>359</v>
      </c>
      <c r="C18" s="81" t="s">
        <v>334</v>
      </c>
      <c r="D18" s="79" t="s">
        <v>140</v>
      </c>
      <c r="E18" s="111">
        <f>'раздел 7.1'!G55</f>
        <v>1000</v>
      </c>
      <c r="F18" s="111">
        <f>'раздел 7.1'!H55</f>
        <v>1000</v>
      </c>
    </row>
    <row r="19" spans="1:6" s="6" customFormat="1" ht="15">
      <c r="A19" s="80"/>
      <c r="B19" s="81" t="s">
        <v>359</v>
      </c>
      <c r="C19" s="81" t="s">
        <v>290</v>
      </c>
      <c r="D19" s="79" t="s">
        <v>141</v>
      </c>
      <c r="E19" s="111">
        <f>'раздел 7.1'!G59</f>
        <v>34822.685379999995</v>
      </c>
      <c r="F19" s="111">
        <f>'раздел 7.1'!H59</f>
        <v>33821.81897</v>
      </c>
    </row>
    <row r="20" spans="1:6" s="83" customFormat="1" ht="15">
      <c r="A20" s="74">
        <v>2</v>
      </c>
      <c r="B20" s="75" t="s">
        <v>360</v>
      </c>
      <c r="C20" s="75"/>
      <c r="D20" s="47" t="s">
        <v>105</v>
      </c>
      <c r="E20" s="109">
        <f>E21</f>
        <v>427.9</v>
      </c>
      <c r="F20" s="109">
        <f>F21</f>
        <v>443.5</v>
      </c>
    </row>
    <row r="21" spans="1:6" s="7" customFormat="1" ht="15" customHeight="1">
      <c r="A21" s="80"/>
      <c r="B21" s="81" t="s">
        <v>360</v>
      </c>
      <c r="C21" s="81" t="s">
        <v>361</v>
      </c>
      <c r="D21" s="79" t="s">
        <v>142</v>
      </c>
      <c r="E21" s="110">
        <f>'раздел 7.1'!G106</f>
        <v>427.9</v>
      </c>
      <c r="F21" s="110">
        <f>'раздел 7.1'!H106</f>
        <v>443.5</v>
      </c>
    </row>
    <row r="22" spans="1:6" s="77" customFormat="1" ht="15">
      <c r="A22" s="74" t="s">
        <v>126</v>
      </c>
      <c r="B22" s="75" t="s">
        <v>361</v>
      </c>
      <c r="C22" s="75"/>
      <c r="D22" s="47" t="s">
        <v>106</v>
      </c>
      <c r="E22" s="109">
        <f>E23+E24+E25</f>
        <v>5432.31883</v>
      </c>
      <c r="F22" s="109">
        <f>F23+F24+F25</f>
        <v>5446.31883</v>
      </c>
    </row>
    <row r="23" spans="1:6" s="77" customFormat="1" ht="15">
      <c r="A23" s="74"/>
      <c r="B23" s="78" t="s">
        <v>361</v>
      </c>
      <c r="C23" s="78" t="s">
        <v>362</v>
      </c>
      <c r="D23" s="84" t="s">
        <v>304</v>
      </c>
      <c r="E23" s="111">
        <f>'раздел 7.1'!G114</f>
        <v>435.3</v>
      </c>
      <c r="F23" s="111">
        <f>'раздел 7.1'!H114</f>
        <v>449.3</v>
      </c>
    </row>
    <row r="24" spans="1:6" s="77" customFormat="1" ht="31.5" customHeight="1">
      <c r="A24" s="80"/>
      <c r="B24" s="81" t="s">
        <v>361</v>
      </c>
      <c r="C24" s="81" t="s">
        <v>107</v>
      </c>
      <c r="D24" s="85" t="s">
        <v>305</v>
      </c>
      <c r="E24" s="111">
        <f>'раздел 7.1'!G120</f>
        <v>4487.01883</v>
      </c>
      <c r="F24" s="111">
        <f>'раздел 7.1'!H120</f>
        <v>4487.01883</v>
      </c>
    </row>
    <row r="25" spans="1:6" s="77" customFormat="1" ht="29.25" customHeight="1">
      <c r="A25" s="80"/>
      <c r="B25" s="81" t="s">
        <v>361</v>
      </c>
      <c r="C25" s="81" t="s">
        <v>385</v>
      </c>
      <c r="D25" s="85" t="s">
        <v>306</v>
      </c>
      <c r="E25" s="111">
        <f>'раздел 7.1'!G135</f>
        <v>510</v>
      </c>
      <c r="F25" s="111">
        <f>'раздел 7.1'!H135</f>
        <v>510</v>
      </c>
    </row>
    <row r="26" spans="1:6" s="6" customFormat="1" ht="14.25">
      <c r="A26" s="74" t="s">
        <v>343</v>
      </c>
      <c r="B26" s="75" t="s">
        <v>362</v>
      </c>
      <c r="C26" s="75"/>
      <c r="D26" s="47" t="s">
        <v>132</v>
      </c>
      <c r="E26" s="109">
        <f>E27+E28</f>
        <v>4584</v>
      </c>
      <c r="F26" s="109">
        <f>F27+F28</f>
        <v>4584</v>
      </c>
    </row>
    <row r="27" spans="1:6" s="83" customFormat="1" ht="15">
      <c r="A27" s="80"/>
      <c r="B27" s="81" t="s">
        <v>362</v>
      </c>
      <c r="C27" s="81" t="s">
        <v>107</v>
      </c>
      <c r="D27" s="79" t="s">
        <v>307</v>
      </c>
      <c r="E27" s="111">
        <f>'раздел 7.1'!G145</f>
        <v>4500</v>
      </c>
      <c r="F27" s="111">
        <f>'раздел 7.1'!H145</f>
        <v>4500</v>
      </c>
    </row>
    <row r="28" spans="1:6" s="83" customFormat="1" ht="15">
      <c r="A28" s="80"/>
      <c r="B28" s="81" t="s">
        <v>362</v>
      </c>
      <c r="C28" s="81" t="s">
        <v>759</v>
      </c>
      <c r="D28" s="79" t="s">
        <v>750</v>
      </c>
      <c r="E28" s="111">
        <f>'раздел 7.1'!G150</f>
        <v>84</v>
      </c>
      <c r="F28" s="111">
        <f>'раздел 7.1'!H150</f>
        <v>84</v>
      </c>
    </row>
    <row r="29" spans="1:6" s="77" customFormat="1" ht="15">
      <c r="A29" s="74" t="s">
        <v>345</v>
      </c>
      <c r="B29" s="75" t="s">
        <v>133</v>
      </c>
      <c r="C29" s="75"/>
      <c r="D29" s="86" t="s">
        <v>134</v>
      </c>
      <c r="E29" s="109">
        <f>E30+E31+E32</f>
        <v>38506.447</v>
      </c>
      <c r="F29" s="109">
        <f>F30+F31+F32</f>
        <v>12700.631000000001</v>
      </c>
    </row>
    <row r="30" spans="1:6" s="77" customFormat="1" ht="15">
      <c r="A30" s="80"/>
      <c r="B30" s="81" t="s">
        <v>133</v>
      </c>
      <c r="C30" s="81" t="s">
        <v>359</v>
      </c>
      <c r="D30" s="79" t="s">
        <v>381</v>
      </c>
      <c r="E30" s="110">
        <f>'раздел 7.1'!G157</f>
        <v>2020</v>
      </c>
      <c r="F30" s="110">
        <f>'раздел 7.1'!H157</f>
        <v>2020</v>
      </c>
    </row>
    <row r="31" spans="1:6" s="77" customFormat="1" ht="15">
      <c r="A31" s="80"/>
      <c r="B31" s="81" t="s">
        <v>133</v>
      </c>
      <c r="C31" s="81" t="s">
        <v>360</v>
      </c>
      <c r="D31" s="87" t="s">
        <v>87</v>
      </c>
      <c r="E31" s="110">
        <f>'раздел 7.1'!G166</f>
        <v>28420.785</v>
      </c>
      <c r="F31" s="110">
        <f>'раздел 7.1'!H166</f>
        <v>2614.969</v>
      </c>
    </row>
    <row r="32" spans="1:6" s="77" customFormat="1" ht="15">
      <c r="A32" s="80"/>
      <c r="B32" s="81" t="s">
        <v>133</v>
      </c>
      <c r="C32" s="81" t="s">
        <v>361</v>
      </c>
      <c r="D32" s="87" t="s">
        <v>89</v>
      </c>
      <c r="E32" s="110">
        <f>'раздел 7.1'!G178</f>
        <v>8065.662</v>
      </c>
      <c r="F32" s="110">
        <f>'раздел 7.1'!H178</f>
        <v>8065.662</v>
      </c>
    </row>
    <row r="33" spans="1:6" s="88" customFormat="1" ht="14.25">
      <c r="A33" s="74" t="s">
        <v>346</v>
      </c>
      <c r="B33" s="75" t="s">
        <v>104</v>
      </c>
      <c r="C33" s="75"/>
      <c r="D33" s="47" t="s">
        <v>135</v>
      </c>
      <c r="E33" s="109">
        <f>E34+E35+E36+E37+E38</f>
        <v>224245.43227</v>
      </c>
      <c r="F33" s="109">
        <f>F34+F35+F36+F37+F38</f>
        <v>223239.53227</v>
      </c>
    </row>
    <row r="34" spans="1:6" s="7" customFormat="1" ht="15">
      <c r="A34" s="80"/>
      <c r="B34" s="81" t="s">
        <v>104</v>
      </c>
      <c r="C34" s="81" t="s">
        <v>359</v>
      </c>
      <c r="D34" s="79" t="s">
        <v>354</v>
      </c>
      <c r="E34" s="110">
        <f>'раздел 7.1'!G188</f>
        <v>98025.07577</v>
      </c>
      <c r="F34" s="110">
        <f>'раздел 7.1'!H188</f>
        <v>98019.17577</v>
      </c>
    </row>
    <row r="35" spans="1:6" s="7" customFormat="1" ht="15">
      <c r="A35" s="80"/>
      <c r="B35" s="81" t="s">
        <v>104</v>
      </c>
      <c r="C35" s="81" t="s">
        <v>360</v>
      </c>
      <c r="D35" s="79" t="s">
        <v>350</v>
      </c>
      <c r="E35" s="110">
        <f>'раздел 7.1'!G199</f>
        <v>122139.3565</v>
      </c>
      <c r="F35" s="110">
        <f>'раздел 7.1'!H199</f>
        <v>121139.3565</v>
      </c>
    </row>
    <row r="36" spans="1:6" s="7" customFormat="1" ht="15">
      <c r="A36" s="80"/>
      <c r="B36" s="81" t="s">
        <v>104</v>
      </c>
      <c r="C36" s="81" t="s">
        <v>361</v>
      </c>
      <c r="D36" s="79" t="s">
        <v>834</v>
      </c>
      <c r="E36" s="110">
        <f>'раздел 7.1'!G215</f>
        <v>1244</v>
      </c>
      <c r="F36" s="110">
        <f>'раздел 7.1'!H215</f>
        <v>1244</v>
      </c>
    </row>
    <row r="37" spans="1:6" s="7" customFormat="1" ht="15">
      <c r="A37" s="80"/>
      <c r="B37" s="81" t="s">
        <v>104</v>
      </c>
      <c r="C37" s="81" t="s">
        <v>104</v>
      </c>
      <c r="D37" s="79" t="s">
        <v>782</v>
      </c>
      <c r="E37" s="110">
        <f>'раздел 7.1'!G218</f>
        <v>600</v>
      </c>
      <c r="F37" s="110">
        <f>'раздел 7.1'!H218</f>
        <v>600</v>
      </c>
    </row>
    <row r="38" spans="1:6" s="89" customFormat="1" ht="15">
      <c r="A38" s="80"/>
      <c r="B38" s="81" t="s">
        <v>104</v>
      </c>
      <c r="C38" s="81" t="s">
        <v>107</v>
      </c>
      <c r="D38" s="79" t="s">
        <v>91</v>
      </c>
      <c r="E38" s="110">
        <f>'раздел 7.1'!G224</f>
        <v>2237</v>
      </c>
      <c r="F38" s="110">
        <f>'раздел 7.1'!H224</f>
        <v>2237</v>
      </c>
    </row>
    <row r="39" spans="1:6" s="7" customFormat="1" ht="14.25">
      <c r="A39" s="74" t="s">
        <v>349</v>
      </c>
      <c r="B39" s="75" t="s">
        <v>136</v>
      </c>
      <c r="C39" s="75"/>
      <c r="D39" s="47" t="s">
        <v>433</v>
      </c>
      <c r="E39" s="109">
        <f>E40+E41</f>
        <v>10457.505</v>
      </c>
      <c r="F39" s="109">
        <f>F40+F41</f>
        <v>10457.505</v>
      </c>
    </row>
    <row r="40" spans="1:6" s="7" customFormat="1" ht="15">
      <c r="A40" s="80"/>
      <c r="B40" s="81" t="s">
        <v>136</v>
      </c>
      <c r="C40" s="81" t="s">
        <v>359</v>
      </c>
      <c r="D40" s="90" t="s">
        <v>93</v>
      </c>
      <c r="E40" s="110">
        <f>'раздел 7.1'!G242</f>
        <v>1000</v>
      </c>
      <c r="F40" s="110">
        <f>'раздел 7.1'!H242</f>
        <v>1000</v>
      </c>
    </row>
    <row r="41" spans="1:6" s="7" customFormat="1" ht="15">
      <c r="A41" s="80"/>
      <c r="B41" s="81" t="s">
        <v>136</v>
      </c>
      <c r="C41" s="81" t="s">
        <v>362</v>
      </c>
      <c r="D41" s="91" t="s">
        <v>291</v>
      </c>
      <c r="E41" s="110">
        <f>'раздел 7.1'!G248</f>
        <v>9457.505</v>
      </c>
      <c r="F41" s="110">
        <f>'раздел 7.1'!H248</f>
        <v>9457.505</v>
      </c>
    </row>
    <row r="42" spans="1:6" s="7" customFormat="1" ht="14.25">
      <c r="A42" s="74" t="s">
        <v>353</v>
      </c>
      <c r="B42" s="75" t="s">
        <v>357</v>
      </c>
      <c r="C42" s="75"/>
      <c r="D42" s="48" t="s">
        <v>75</v>
      </c>
      <c r="E42" s="109">
        <f>E43+E44+E45+E46</f>
        <v>40591.811</v>
      </c>
      <c r="F42" s="109">
        <f>F43+F44+F45+F46</f>
        <v>38922.210999999996</v>
      </c>
    </row>
    <row r="43" spans="1:6" s="7" customFormat="1" ht="15">
      <c r="A43" s="80"/>
      <c r="B43" s="81" t="s">
        <v>357</v>
      </c>
      <c r="C43" s="81" t="s">
        <v>359</v>
      </c>
      <c r="D43" s="90" t="s">
        <v>96</v>
      </c>
      <c r="E43" s="110">
        <f>'раздел 7.1'!G255</f>
        <v>2738.011</v>
      </c>
      <c r="F43" s="110">
        <f>'раздел 7.1'!H255</f>
        <v>2738.011</v>
      </c>
    </row>
    <row r="44" spans="1:6" s="7" customFormat="1" ht="15">
      <c r="A44" s="80"/>
      <c r="B44" s="81" t="s">
        <v>357</v>
      </c>
      <c r="C44" s="81" t="s">
        <v>361</v>
      </c>
      <c r="D44" s="90" t="s">
        <v>412</v>
      </c>
      <c r="E44" s="110">
        <f>'раздел 7.1'!G260</f>
        <v>9352</v>
      </c>
      <c r="F44" s="110">
        <f>'раздел 7.1'!H260</f>
        <v>9352</v>
      </c>
    </row>
    <row r="45" spans="1:6" s="7" customFormat="1" ht="15">
      <c r="A45" s="80"/>
      <c r="B45" s="81" t="s">
        <v>357</v>
      </c>
      <c r="C45" s="81" t="s">
        <v>362</v>
      </c>
      <c r="D45" s="90" t="s">
        <v>123</v>
      </c>
      <c r="E45" s="110">
        <f>'раздел 7.1'!G266</f>
        <v>27200.800000000003</v>
      </c>
      <c r="F45" s="110">
        <f>'раздел 7.1'!H266</f>
        <v>25531.199999999997</v>
      </c>
    </row>
    <row r="46" spans="1:6" s="89" customFormat="1" ht="15" customHeight="1">
      <c r="A46" s="80"/>
      <c r="B46" s="81" t="s">
        <v>357</v>
      </c>
      <c r="C46" s="81" t="s">
        <v>103</v>
      </c>
      <c r="D46" s="90" t="s">
        <v>125</v>
      </c>
      <c r="E46" s="110">
        <f>'раздел 7.1'!G287</f>
        <v>1301</v>
      </c>
      <c r="F46" s="110">
        <f>'раздел 7.1'!H287</f>
        <v>1301</v>
      </c>
    </row>
    <row r="47" spans="1:6" s="89" customFormat="1" ht="15" customHeight="1">
      <c r="A47" s="92" t="s">
        <v>356</v>
      </c>
      <c r="B47" s="75" t="s">
        <v>334</v>
      </c>
      <c r="C47" s="75"/>
      <c r="D47" s="47" t="s">
        <v>95</v>
      </c>
      <c r="E47" s="112">
        <f>E48</f>
        <v>720</v>
      </c>
      <c r="F47" s="112">
        <f>F48</f>
        <v>720</v>
      </c>
    </row>
    <row r="48" spans="1:6" s="89" customFormat="1" ht="16.5" customHeight="1">
      <c r="A48" s="92"/>
      <c r="B48" s="81" t="s">
        <v>334</v>
      </c>
      <c r="C48" s="81" t="s">
        <v>359</v>
      </c>
      <c r="D48" s="90" t="s">
        <v>308</v>
      </c>
      <c r="E48" s="110">
        <f>'раздел 7.1'!G301</f>
        <v>720</v>
      </c>
      <c r="F48" s="110">
        <f>'раздел 7.1'!H301</f>
        <v>720</v>
      </c>
    </row>
    <row r="49" spans="1:6" s="89" customFormat="1" ht="15" customHeight="1" hidden="1">
      <c r="A49" s="92" t="s">
        <v>292</v>
      </c>
      <c r="B49" s="93" t="s">
        <v>290</v>
      </c>
      <c r="C49" s="81"/>
      <c r="D49" s="94" t="s">
        <v>309</v>
      </c>
      <c r="E49" s="110">
        <v>0</v>
      </c>
      <c r="F49" s="110">
        <v>0</v>
      </c>
    </row>
    <row r="50" spans="1:6" s="301" customFormat="1" ht="31.5" customHeight="1">
      <c r="A50" s="92" t="s">
        <v>292</v>
      </c>
      <c r="B50" s="445" t="s">
        <v>762</v>
      </c>
      <c r="C50" s="446"/>
      <c r="D50" s="447"/>
      <c r="E50" s="110">
        <f>'раздел 7.1'!G307</f>
        <v>3388.804042</v>
      </c>
      <c r="F50" s="110">
        <f>'раздел 7.1'!H307</f>
        <v>6823.151012</v>
      </c>
    </row>
    <row r="51" spans="1:6" s="89" customFormat="1" ht="15" customHeight="1">
      <c r="A51" s="74"/>
      <c r="B51" s="448"/>
      <c r="C51" s="449"/>
      <c r="D51" s="47" t="s">
        <v>310</v>
      </c>
      <c r="E51" s="113">
        <f>E13+E20+E22+E26+E29+E33+E39+E42+E47+E50</f>
        <v>414153.43168199994</v>
      </c>
      <c r="F51" s="113">
        <f>F13+F20+F22+F26+F29+F33+F39+F42+F47+F50</f>
        <v>388135.19624200003</v>
      </c>
    </row>
    <row r="52" spans="1:6" ht="12.75">
      <c r="A52" s="95"/>
      <c r="B52" s="96"/>
      <c r="C52" s="96"/>
      <c r="D52" s="97"/>
      <c r="E52" s="5"/>
      <c r="F52" s="5"/>
    </row>
    <row r="53" spans="1:6" ht="12.75">
      <c r="A53" s="95"/>
      <c r="B53" s="96"/>
      <c r="C53" s="96"/>
      <c r="D53" s="98"/>
      <c r="E53" s="5"/>
      <c r="F53" s="5"/>
    </row>
    <row r="54" spans="1:6" ht="12.75">
      <c r="A54" s="95"/>
      <c r="B54" s="96"/>
      <c r="C54" s="96"/>
      <c r="D54" s="99"/>
      <c r="E54" s="5"/>
      <c r="F54" s="5"/>
    </row>
    <row r="55" spans="1:6" ht="12.75">
      <c r="A55" s="95"/>
      <c r="B55" s="96"/>
      <c r="C55" s="96"/>
      <c r="D55" s="97"/>
      <c r="E55" s="5"/>
      <c r="F55" s="5"/>
    </row>
    <row r="56" spans="1:6" ht="12.75">
      <c r="A56" s="95"/>
      <c r="B56" s="96"/>
      <c r="C56" s="95"/>
      <c r="D56" s="97"/>
      <c r="E56" s="5"/>
      <c r="F56" s="5"/>
    </row>
    <row r="57" spans="1:6" ht="12.75">
      <c r="A57" s="95"/>
      <c r="B57" s="96"/>
      <c r="C57" s="95"/>
      <c r="D57" s="97"/>
      <c r="E57" s="5"/>
      <c r="F57" s="5"/>
    </row>
    <row r="58" spans="1:6" ht="12.75">
      <c r="A58" s="95"/>
      <c r="B58" s="96"/>
      <c r="C58" s="95"/>
      <c r="D58" s="97"/>
      <c r="E58" s="100"/>
      <c r="F58" s="100"/>
    </row>
    <row r="59" spans="1:6" ht="12.75">
      <c r="A59" s="95"/>
      <c r="B59" s="96"/>
      <c r="C59" s="95"/>
      <c r="D59" s="97"/>
      <c r="E59" s="5"/>
      <c r="F59" s="5"/>
    </row>
    <row r="60" spans="1:6" ht="12.75">
      <c r="A60" s="95"/>
      <c r="B60" s="96"/>
      <c r="C60" s="95"/>
      <c r="D60" s="97"/>
      <c r="E60" s="5"/>
      <c r="F60" s="5"/>
    </row>
    <row r="61" spans="1:6" ht="12.75">
      <c r="A61" s="95"/>
      <c r="B61" s="96"/>
      <c r="C61" s="95"/>
      <c r="D61" s="97"/>
      <c r="E61" s="5"/>
      <c r="F61" s="5"/>
    </row>
    <row r="62" spans="1:6" ht="12.75">
      <c r="A62" s="95"/>
      <c r="B62" s="96"/>
      <c r="C62" s="96"/>
      <c r="D62" s="97"/>
      <c r="E62" s="5"/>
      <c r="F62" s="5"/>
    </row>
    <row r="63" spans="1:6" s="104" customFormat="1" ht="12.75">
      <c r="A63" s="101"/>
      <c r="B63" s="102"/>
      <c r="C63" s="102"/>
      <c r="D63" s="99"/>
      <c r="E63" s="103"/>
      <c r="F63" s="103"/>
    </row>
    <row r="64" spans="1:6" s="104" customFormat="1" ht="12.75" hidden="1">
      <c r="A64" s="101"/>
      <c r="B64" s="102"/>
      <c r="C64" s="102"/>
      <c r="D64" s="99"/>
      <c r="E64" s="103"/>
      <c r="F64" s="103"/>
    </row>
    <row r="65" spans="1:6" s="104" customFormat="1" ht="12.75">
      <c r="A65" s="101"/>
      <c r="B65" s="102"/>
      <c r="C65" s="102"/>
      <c r="D65" s="99"/>
      <c r="E65" s="103"/>
      <c r="F65" s="103"/>
    </row>
    <row r="66" spans="1:6" s="104" customFormat="1" ht="12.75">
      <c r="A66" s="95"/>
      <c r="B66" s="96"/>
      <c r="C66" s="96"/>
      <c r="D66" s="97"/>
      <c r="E66" s="103"/>
      <c r="F66" s="103"/>
    </row>
    <row r="67" spans="1:6" s="104" customFormat="1" ht="12.75">
      <c r="A67" s="101"/>
      <c r="B67" s="102"/>
      <c r="C67" s="102"/>
      <c r="D67" s="99"/>
      <c r="E67" s="103"/>
      <c r="F67" s="103"/>
    </row>
    <row r="68" spans="1:6" ht="12.75">
      <c r="A68" s="95"/>
      <c r="B68" s="96"/>
      <c r="C68" s="96"/>
      <c r="D68" s="97"/>
      <c r="E68" s="5"/>
      <c r="F68" s="5"/>
    </row>
    <row r="69" spans="1:6" ht="12.75">
      <c r="A69" s="95"/>
      <c r="B69" s="96"/>
      <c r="C69" s="96"/>
      <c r="D69" s="97"/>
      <c r="E69" s="5"/>
      <c r="F69" s="5"/>
    </row>
    <row r="70" spans="1:6" ht="12.75">
      <c r="A70" s="95"/>
      <c r="B70" s="96"/>
      <c r="C70" s="96"/>
      <c r="D70" s="97"/>
      <c r="E70" s="5"/>
      <c r="F70" s="5"/>
    </row>
    <row r="71" spans="1:6" ht="12.75">
      <c r="A71" s="95"/>
      <c r="B71" s="96"/>
      <c r="C71" s="95"/>
      <c r="D71" s="97"/>
      <c r="E71" s="5"/>
      <c r="F71" s="5"/>
    </row>
    <row r="72" spans="1:6" ht="12.75">
      <c r="A72" s="95"/>
      <c r="B72" s="96"/>
      <c r="C72" s="95"/>
      <c r="D72" s="97"/>
      <c r="E72" s="5"/>
      <c r="F72" s="5"/>
    </row>
    <row r="73" spans="1:6" ht="12.75" hidden="1">
      <c r="A73" s="95"/>
      <c r="B73" s="96"/>
      <c r="C73" s="95">
        <v>3004</v>
      </c>
      <c r="D73" s="97" t="s">
        <v>311</v>
      </c>
      <c r="E73" s="5"/>
      <c r="F73" s="5"/>
    </row>
    <row r="74" spans="1:6" ht="12.75" hidden="1">
      <c r="A74" s="95"/>
      <c r="B74" s="96"/>
      <c r="C74" s="95">
        <v>3003</v>
      </c>
      <c r="D74" s="97" t="s">
        <v>63</v>
      </c>
      <c r="E74" s="5"/>
      <c r="F74" s="5"/>
    </row>
    <row r="75" spans="1:6" ht="14.25" customHeight="1">
      <c r="A75" s="95"/>
      <c r="B75" s="96"/>
      <c r="C75" s="95"/>
      <c r="D75" s="97"/>
      <c r="E75" s="5"/>
      <c r="F75" s="5"/>
    </row>
    <row r="76" spans="1:6" ht="12.75">
      <c r="A76" s="95"/>
      <c r="B76" s="96"/>
      <c r="C76" s="95"/>
      <c r="D76" s="97"/>
      <c r="E76" s="5"/>
      <c r="F76" s="5"/>
    </row>
    <row r="77" spans="1:6" ht="12.75">
      <c r="A77" s="95"/>
      <c r="B77" s="96"/>
      <c r="C77" s="95"/>
      <c r="D77" s="97"/>
      <c r="E77" s="5"/>
      <c r="F77" s="5"/>
    </row>
    <row r="78" spans="1:6" ht="12.75">
      <c r="A78" s="95"/>
      <c r="B78" s="96"/>
      <c r="C78" s="95"/>
      <c r="D78" s="97"/>
      <c r="E78" s="5"/>
      <c r="F78" s="5"/>
    </row>
    <row r="79" spans="1:6" ht="12.75">
      <c r="A79" s="95"/>
      <c r="B79" s="96"/>
      <c r="C79" s="95"/>
      <c r="D79" s="97"/>
      <c r="E79" s="5"/>
      <c r="F79" s="5"/>
    </row>
    <row r="80" spans="1:6" ht="12.75">
      <c r="A80" s="95"/>
      <c r="B80" s="96"/>
      <c r="C80" s="95"/>
      <c r="D80" s="97"/>
      <c r="E80" s="5"/>
      <c r="F80" s="5"/>
    </row>
    <row r="81" spans="1:6" ht="12.75" hidden="1">
      <c r="A81" s="95"/>
      <c r="B81" s="96"/>
      <c r="C81" s="95"/>
      <c r="D81" s="97"/>
      <c r="E81" s="5"/>
      <c r="F81" s="5"/>
    </row>
    <row r="82" spans="1:6" ht="12.75">
      <c r="A82" s="95"/>
      <c r="B82" s="96"/>
      <c r="C82" s="95"/>
      <c r="D82" s="99"/>
      <c r="E82" s="5"/>
      <c r="F82" s="5"/>
    </row>
    <row r="83" spans="1:6" ht="12.75">
      <c r="A83" s="95"/>
      <c r="B83" s="96"/>
      <c r="C83" s="95"/>
      <c r="D83" s="105"/>
      <c r="E83" s="5"/>
      <c r="F83" s="5"/>
    </row>
    <row r="84" spans="1:6" ht="12.75">
      <c r="A84" s="95"/>
      <c r="B84" s="96"/>
      <c r="C84" s="95"/>
      <c r="D84" s="97"/>
      <c r="E84" s="5"/>
      <c r="F84" s="5"/>
    </row>
    <row r="85" spans="1:6" ht="12.75">
      <c r="A85" s="95"/>
      <c r="B85" s="96"/>
      <c r="C85" s="95"/>
      <c r="D85" s="97"/>
      <c r="E85" s="5"/>
      <c r="F85" s="5"/>
    </row>
    <row r="86" spans="1:6" ht="39.75" customHeight="1">
      <c r="A86" s="95"/>
      <c r="B86" s="96"/>
      <c r="C86" s="95"/>
      <c r="D86" s="105"/>
      <c r="E86" s="5"/>
      <c r="F86" s="5"/>
    </row>
    <row r="87" spans="1:6" ht="12.75">
      <c r="A87" s="95"/>
      <c r="B87" s="96"/>
      <c r="C87" s="95"/>
      <c r="D87" s="105"/>
      <c r="E87" s="5"/>
      <c r="F87" s="5"/>
    </row>
    <row r="88" spans="1:6" ht="12.75">
      <c r="A88" s="95"/>
      <c r="B88" s="96"/>
      <c r="C88" s="95"/>
      <c r="D88" s="105"/>
      <c r="E88" s="5"/>
      <c r="F88" s="5"/>
    </row>
    <row r="89" spans="1:6" ht="12.75">
      <c r="A89" s="95"/>
      <c r="B89" s="96"/>
      <c r="C89" s="95"/>
      <c r="D89" s="105"/>
      <c r="E89" s="5"/>
      <c r="F89" s="5"/>
    </row>
    <row r="90" spans="1:6" ht="12.75">
      <c r="A90" s="95"/>
      <c r="B90" s="96"/>
      <c r="C90" s="95"/>
      <c r="D90" s="105"/>
      <c r="E90" s="5"/>
      <c r="F90" s="5"/>
    </row>
    <row r="91" spans="1:6" ht="12.75">
      <c r="A91" s="95"/>
      <c r="B91" s="96"/>
      <c r="C91" s="95"/>
      <c r="D91" s="105"/>
      <c r="E91" s="5"/>
      <c r="F91" s="5"/>
    </row>
    <row r="92" spans="1:6" ht="12.75">
      <c r="A92" s="95"/>
      <c r="B92" s="96"/>
      <c r="C92" s="95"/>
      <c r="D92" s="105"/>
      <c r="E92" s="5"/>
      <c r="F92" s="5"/>
    </row>
    <row r="93" spans="1:6" ht="12.75">
      <c r="A93" s="95"/>
      <c r="B93" s="96"/>
      <c r="C93" s="95"/>
      <c r="D93" s="105"/>
      <c r="E93" s="5"/>
      <c r="F93" s="5"/>
    </row>
    <row r="94" spans="1:6" ht="12.75">
      <c r="A94" s="95"/>
      <c r="B94" s="96"/>
      <c r="C94" s="95"/>
      <c r="D94" s="105"/>
      <c r="E94" s="5"/>
      <c r="F94" s="5"/>
    </row>
    <row r="95" spans="1:6" ht="12.75">
      <c r="A95" s="95"/>
      <c r="B95" s="96"/>
      <c r="C95" s="95"/>
      <c r="D95" s="105"/>
      <c r="E95" s="5"/>
      <c r="F95" s="5"/>
    </row>
    <row r="96" spans="1:6" ht="14.25" customHeight="1">
      <c r="A96" s="106"/>
      <c r="B96" s="107"/>
      <c r="C96" s="95"/>
      <c r="D96" s="105"/>
      <c r="E96" s="5"/>
      <c r="F96" s="5"/>
    </row>
    <row r="97" spans="1:6" ht="28.5" customHeight="1">
      <c r="A97" s="106"/>
      <c r="B97" s="107"/>
      <c r="C97" s="95"/>
      <c r="D97" s="105"/>
      <c r="E97" s="5"/>
      <c r="F97" s="5"/>
    </row>
    <row r="98" spans="1:6" ht="15" customHeight="1">
      <c r="A98" s="106"/>
      <c r="B98" s="107"/>
      <c r="C98" s="95"/>
      <c r="D98" s="105"/>
      <c r="E98" s="5"/>
      <c r="F98" s="5"/>
    </row>
    <row r="99" spans="1:6" s="104" customFormat="1" ht="12.75">
      <c r="A99" s="101"/>
      <c r="B99" s="102"/>
      <c r="C99" s="101"/>
      <c r="D99" s="99"/>
      <c r="E99" s="103"/>
      <c r="F99" s="103"/>
    </row>
    <row r="100" spans="1:6" s="104" customFormat="1" ht="12.75">
      <c r="A100" s="101"/>
      <c r="B100" s="102"/>
      <c r="C100" s="101"/>
      <c r="D100" s="99"/>
      <c r="E100" s="103"/>
      <c r="F100" s="103"/>
    </row>
    <row r="101" spans="1:6" ht="12.75">
      <c r="A101" s="95"/>
      <c r="B101" s="96"/>
      <c r="C101" s="95"/>
      <c r="D101" s="97"/>
      <c r="E101" s="5"/>
      <c r="F101" s="5"/>
    </row>
    <row r="102" spans="1:6" ht="12.75">
      <c r="A102" s="95"/>
      <c r="B102" s="96"/>
      <c r="C102" s="95"/>
      <c r="D102" s="97"/>
      <c r="E102" s="5"/>
      <c r="F102" s="5"/>
    </row>
    <row r="103" spans="1:6" ht="12.75">
      <c r="A103" s="95"/>
      <c r="B103" s="96"/>
      <c r="C103" s="95"/>
      <c r="D103" s="97"/>
      <c r="E103" s="5"/>
      <c r="F103" s="5"/>
    </row>
    <row r="104" spans="1:6" s="8" customFormat="1" ht="12.75">
      <c r="A104" s="101"/>
      <c r="B104" s="102"/>
      <c r="C104" s="101"/>
      <c r="D104" s="108"/>
      <c r="E104" s="103"/>
      <c r="F104" s="103"/>
    </row>
    <row r="105" spans="1:6" s="4" customFormat="1" ht="12.75">
      <c r="A105" s="95"/>
      <c r="B105" s="96"/>
      <c r="C105" s="95"/>
      <c r="D105" s="105"/>
      <c r="E105" s="5"/>
      <c r="F105" s="5"/>
    </row>
    <row r="106" spans="1:6" s="8" customFormat="1" ht="12.75">
      <c r="A106" s="101"/>
      <c r="B106" s="102"/>
      <c r="C106" s="95"/>
      <c r="D106" s="105"/>
      <c r="E106" s="103"/>
      <c r="F106" s="103"/>
    </row>
    <row r="107" spans="1:6" s="104" customFormat="1" ht="12.75">
      <c r="A107" s="101"/>
      <c r="B107" s="102"/>
      <c r="C107" s="101"/>
      <c r="D107" s="99"/>
      <c r="E107" s="103"/>
      <c r="F107" s="103"/>
    </row>
    <row r="108" spans="1:6" ht="12.75">
      <c r="A108" s="106"/>
      <c r="B108" s="107"/>
      <c r="C108" s="95"/>
      <c r="D108" s="97"/>
      <c r="E108" s="5"/>
      <c r="F108" s="5"/>
    </row>
    <row r="109" spans="1:6" ht="36.75" customHeight="1">
      <c r="A109" s="106"/>
      <c r="B109" s="107"/>
      <c r="C109" s="95"/>
      <c r="D109" s="97"/>
      <c r="E109" s="5"/>
      <c r="F109" s="5"/>
    </row>
    <row r="110" spans="1:6" ht="12.75">
      <c r="A110" s="106"/>
      <c r="B110" s="107"/>
      <c r="C110" s="95"/>
      <c r="D110" s="97"/>
      <c r="E110" s="5"/>
      <c r="F110" s="5"/>
    </row>
    <row r="111" spans="1:6" ht="12.75">
      <c r="A111" s="106"/>
      <c r="B111" s="107"/>
      <c r="C111" s="95"/>
      <c r="D111" s="97"/>
      <c r="E111" s="5"/>
      <c r="F111" s="5"/>
    </row>
    <row r="112" spans="1:6" ht="12.75">
      <c r="A112" s="106"/>
      <c r="B112" s="107"/>
      <c r="C112" s="95"/>
      <c r="D112" s="97"/>
      <c r="E112" s="5"/>
      <c r="F112" s="5"/>
    </row>
    <row r="113" spans="1:6" ht="12.75">
      <c r="A113" s="106"/>
      <c r="B113" s="107"/>
      <c r="C113" s="95"/>
      <c r="D113" s="97"/>
      <c r="E113" s="5"/>
      <c r="F113" s="5"/>
    </row>
    <row r="114" spans="1:6" ht="12.75">
      <c r="A114" s="106"/>
      <c r="B114" s="107"/>
      <c r="C114" s="95"/>
      <c r="D114" s="97"/>
      <c r="E114" s="5"/>
      <c r="F114" s="5"/>
    </row>
    <row r="115" spans="1:4" ht="12.75">
      <c r="A115" s="106"/>
      <c r="B115" s="107"/>
      <c r="C115" s="95"/>
      <c r="D115" s="97"/>
    </row>
    <row r="116" spans="1:4" ht="12.75">
      <c r="A116" s="106"/>
      <c r="B116" s="107"/>
      <c r="C116" s="95"/>
      <c r="D116" s="97"/>
    </row>
    <row r="117" spans="1:4" ht="12.75">
      <c r="A117" s="106"/>
      <c r="B117" s="107"/>
      <c r="C117" s="95"/>
      <c r="D117" s="97"/>
    </row>
    <row r="118" spans="1:4" ht="12.75">
      <c r="A118" s="106"/>
      <c r="B118" s="107"/>
      <c r="C118" s="95"/>
      <c r="D118" s="97"/>
    </row>
    <row r="119" spans="1:4" ht="12.75">
      <c r="A119" s="106"/>
      <c r="B119" s="107"/>
      <c r="C119" s="95"/>
      <c r="D119" s="97"/>
    </row>
    <row r="120" spans="1:4" ht="12.75">
      <c r="A120" s="106"/>
      <c r="B120" s="107"/>
      <c r="C120" s="95"/>
      <c r="D120" s="97"/>
    </row>
    <row r="121" spans="1:4" ht="12.75">
      <c r="A121" s="106"/>
      <c r="B121" s="107"/>
      <c r="C121" s="95"/>
      <c r="D121" s="97"/>
    </row>
    <row r="122" spans="1:4" ht="12.75">
      <c r="A122" s="106"/>
      <c r="B122" s="107"/>
      <c r="C122" s="95"/>
      <c r="D122" s="97"/>
    </row>
    <row r="123" spans="1:4" ht="12.75">
      <c r="A123" s="106"/>
      <c r="B123" s="107"/>
      <c r="C123" s="95"/>
      <c r="D123" s="97"/>
    </row>
    <row r="124" spans="1:4" ht="12.75">
      <c r="A124" s="106"/>
      <c r="B124" s="107"/>
      <c r="C124" s="95"/>
      <c r="D124" s="97"/>
    </row>
    <row r="125" spans="1:4" ht="12.75">
      <c r="A125" s="106"/>
      <c r="B125" s="107"/>
      <c r="C125" s="95"/>
      <c r="D125" s="97"/>
    </row>
    <row r="126" spans="1:4" ht="12.75">
      <c r="A126" s="106"/>
      <c r="B126" s="107"/>
      <c r="C126" s="95"/>
      <c r="D126" s="97"/>
    </row>
    <row r="127" spans="1:4" ht="12.75">
      <c r="A127" s="106"/>
      <c r="B127" s="107"/>
      <c r="C127" s="95"/>
      <c r="D127" s="97"/>
    </row>
    <row r="128" spans="1:4" ht="12.75">
      <c r="A128" s="106"/>
      <c r="B128" s="107"/>
      <c r="C128" s="95"/>
      <c r="D128" s="97"/>
    </row>
    <row r="129" spans="1:4" ht="12.75">
      <c r="A129" s="106"/>
      <c r="B129" s="107"/>
      <c r="C129" s="95"/>
      <c r="D129" s="97"/>
    </row>
    <row r="130" spans="1:4" ht="12.75">
      <c r="A130" s="106"/>
      <c r="B130" s="107"/>
      <c r="C130" s="95"/>
      <c r="D130" s="97"/>
    </row>
    <row r="131" spans="1:4" ht="12.75">
      <c r="A131" s="106"/>
      <c r="B131" s="107"/>
      <c r="C131" s="95"/>
      <c r="D131" s="97"/>
    </row>
    <row r="132" spans="1:4" ht="12.75">
      <c r="A132" s="106"/>
      <c r="B132" s="107"/>
      <c r="C132" s="95"/>
      <c r="D132" s="97"/>
    </row>
    <row r="133" spans="1:4" ht="12.75">
      <c r="A133" s="106"/>
      <c r="B133" s="107"/>
      <c r="C133" s="95"/>
      <c r="D133" s="97"/>
    </row>
    <row r="134" spans="1:4" ht="12.75">
      <c r="A134" s="106"/>
      <c r="B134" s="107"/>
      <c r="C134" s="95"/>
      <c r="D134" s="97"/>
    </row>
    <row r="135" spans="1:4" ht="12.75">
      <c r="A135" s="106"/>
      <c r="B135" s="107"/>
      <c r="C135" s="95"/>
      <c r="D135" s="97"/>
    </row>
    <row r="136" spans="1:4" ht="12.75">
      <c r="A136" s="106"/>
      <c r="B136" s="107"/>
      <c r="C136" s="95"/>
      <c r="D136" s="97"/>
    </row>
    <row r="137" spans="1:4" ht="12.75">
      <c r="A137" s="106"/>
      <c r="B137" s="107"/>
      <c r="C137" s="95"/>
      <c r="D137" s="97"/>
    </row>
    <row r="138" spans="1:4" ht="12.75">
      <c r="A138" s="106"/>
      <c r="B138" s="107"/>
      <c r="C138" s="95"/>
      <c r="D138" s="97"/>
    </row>
    <row r="139" spans="1:4" ht="12.75">
      <c r="A139" s="106"/>
      <c r="B139" s="107"/>
      <c r="C139" s="95"/>
      <c r="D139" s="97"/>
    </row>
    <row r="140" spans="1:4" ht="12.75">
      <c r="A140" s="106"/>
      <c r="B140" s="107"/>
      <c r="C140" s="95"/>
      <c r="D140" s="97"/>
    </row>
    <row r="141" spans="1:4" ht="12.75">
      <c r="A141" s="106"/>
      <c r="B141" s="107"/>
      <c r="C141" s="95"/>
      <c r="D141" s="97"/>
    </row>
    <row r="142" spans="1:4" ht="12.75">
      <c r="A142" s="106"/>
      <c r="B142" s="107"/>
      <c r="C142" s="95"/>
      <c r="D142" s="97"/>
    </row>
    <row r="143" spans="1:4" ht="12.75">
      <c r="A143" s="106"/>
      <c r="B143" s="107"/>
      <c r="C143" s="95"/>
      <c r="D143" s="97"/>
    </row>
    <row r="144" spans="1:4" ht="12.75">
      <c r="A144" s="106"/>
      <c r="B144" s="107"/>
      <c r="C144" s="95"/>
      <c r="D144" s="97"/>
    </row>
    <row r="145" spans="1:4" ht="12.75">
      <c r="A145" s="106"/>
      <c r="B145" s="107"/>
      <c r="C145" s="95"/>
      <c r="D145" s="97"/>
    </row>
    <row r="146" spans="1:4" ht="12.75">
      <c r="A146" s="106"/>
      <c r="B146" s="107"/>
      <c r="C146" s="95"/>
      <c r="D146" s="97"/>
    </row>
    <row r="147" spans="1:4" ht="12.75">
      <c r="A147" s="106"/>
      <c r="B147" s="107"/>
      <c r="C147" s="95"/>
      <c r="D147" s="97"/>
    </row>
    <row r="148" spans="1:4" ht="12.75">
      <c r="A148" s="106"/>
      <c r="B148" s="107"/>
      <c r="C148" s="95"/>
      <c r="D148" s="97"/>
    </row>
    <row r="149" spans="1:4" ht="12.75">
      <c r="A149" s="106"/>
      <c r="B149" s="107"/>
      <c r="C149" s="95"/>
      <c r="D149" s="97"/>
    </row>
    <row r="150" spans="1:4" ht="12.75">
      <c r="A150" s="106"/>
      <c r="B150" s="107"/>
      <c r="C150" s="95"/>
      <c r="D150" s="97"/>
    </row>
    <row r="151" spans="1:4" ht="12.75">
      <c r="A151" s="106"/>
      <c r="B151" s="107"/>
      <c r="C151" s="95"/>
      <c r="D151" s="97"/>
    </row>
    <row r="152" spans="1:4" ht="12.75">
      <c r="A152" s="106"/>
      <c r="B152" s="107"/>
      <c r="C152" s="95"/>
      <c r="D152" s="97"/>
    </row>
    <row r="153" spans="1:4" ht="12.75">
      <c r="A153" s="106"/>
      <c r="B153" s="107"/>
      <c r="C153" s="95"/>
      <c r="D153" s="97"/>
    </row>
    <row r="154" spans="1:4" ht="12.75">
      <c r="A154" s="106"/>
      <c r="B154" s="107"/>
      <c r="C154" s="95"/>
      <c r="D154" s="97"/>
    </row>
    <row r="155" spans="1:4" ht="12.75">
      <c r="A155" s="106"/>
      <c r="B155" s="107"/>
      <c r="C155" s="95"/>
      <c r="D155" s="97"/>
    </row>
    <row r="156" spans="1:4" ht="12.75">
      <c r="A156" s="106"/>
      <c r="B156" s="107"/>
      <c r="C156" s="95"/>
      <c r="D156" s="97"/>
    </row>
    <row r="157" spans="1:4" ht="12.75">
      <c r="A157" s="106"/>
      <c r="B157" s="107"/>
      <c r="C157" s="95"/>
      <c r="D157" s="97"/>
    </row>
    <row r="158" spans="1:4" ht="12.75">
      <c r="A158" s="106"/>
      <c r="B158" s="107"/>
      <c r="C158" s="95"/>
      <c r="D158" s="97"/>
    </row>
    <row r="159" spans="1:4" ht="12.75">
      <c r="A159" s="106"/>
      <c r="B159" s="107"/>
      <c r="C159" s="95"/>
      <c r="D159" s="97"/>
    </row>
    <row r="160" spans="1:4" ht="12.75">
      <c r="A160" s="106"/>
      <c r="B160" s="107"/>
      <c r="C160" s="95"/>
      <c r="D160" s="97"/>
    </row>
    <row r="161" spans="1:4" ht="12.75">
      <c r="A161" s="106"/>
      <c r="B161" s="107"/>
      <c r="C161" s="95"/>
      <c r="D161" s="97"/>
    </row>
    <row r="162" spans="1:4" ht="12.75">
      <c r="A162" s="106"/>
      <c r="B162" s="107"/>
      <c r="C162" s="95"/>
      <c r="D162" s="97"/>
    </row>
    <row r="163" spans="1:4" ht="12.75">
      <c r="A163" s="106"/>
      <c r="B163" s="107"/>
      <c r="C163" s="95"/>
      <c r="D163" s="97"/>
    </row>
    <row r="164" spans="1:4" ht="12.75">
      <c r="A164" s="106"/>
      <c r="B164" s="107"/>
      <c r="C164" s="95"/>
      <c r="D164" s="97"/>
    </row>
    <row r="165" spans="1:4" ht="12.75">
      <c r="A165" s="106"/>
      <c r="B165" s="107"/>
      <c r="C165" s="95"/>
      <c r="D165" s="97"/>
    </row>
    <row r="166" spans="1:4" ht="12.75">
      <c r="A166" s="106"/>
      <c r="B166" s="107"/>
      <c r="C166" s="95"/>
      <c r="D166" s="97"/>
    </row>
    <row r="167" spans="1:4" ht="12.75">
      <c r="A167" s="106"/>
      <c r="B167" s="107"/>
      <c r="C167" s="95"/>
      <c r="D167" s="97"/>
    </row>
    <row r="168" spans="1:4" ht="12.75">
      <c r="A168" s="106"/>
      <c r="B168" s="107"/>
      <c r="C168" s="95"/>
      <c r="D168" s="97"/>
    </row>
    <row r="169" spans="1:4" ht="12.75">
      <c r="A169" s="106"/>
      <c r="B169" s="107"/>
      <c r="C169" s="95"/>
      <c r="D169" s="97"/>
    </row>
    <row r="170" spans="1:4" ht="12.75">
      <c r="A170" s="106"/>
      <c r="B170" s="107"/>
      <c r="C170" s="95"/>
      <c r="D170" s="97"/>
    </row>
    <row r="171" spans="1:4" ht="12.75">
      <c r="A171" s="106"/>
      <c r="B171" s="107"/>
      <c r="C171" s="95"/>
      <c r="D171" s="97"/>
    </row>
    <row r="172" spans="1:4" ht="12.75">
      <c r="A172" s="106"/>
      <c r="B172" s="107"/>
      <c r="C172" s="95"/>
      <c r="D172" s="97"/>
    </row>
    <row r="173" spans="1:4" ht="12.75">
      <c r="A173" s="106"/>
      <c r="B173" s="107"/>
      <c r="C173" s="95"/>
      <c r="D173" s="97"/>
    </row>
    <row r="174" spans="1:4" ht="12.75">
      <c r="A174" s="106"/>
      <c r="B174" s="107"/>
      <c r="C174" s="95"/>
      <c r="D174" s="97"/>
    </row>
    <row r="175" spans="1:4" ht="12.75">
      <c r="A175" s="106"/>
      <c r="B175" s="107"/>
      <c r="C175" s="95"/>
      <c r="D175" s="97"/>
    </row>
    <row r="176" spans="1:4" ht="12.75">
      <c r="A176" s="106"/>
      <c r="B176" s="107"/>
      <c r="C176" s="95"/>
      <c r="D176" s="97"/>
    </row>
    <row r="177" spans="1:4" ht="12.75">
      <c r="A177" s="106"/>
      <c r="B177" s="107"/>
      <c r="C177" s="95"/>
      <c r="D177" s="97"/>
    </row>
    <row r="178" spans="1:4" ht="12.75">
      <c r="A178" s="106"/>
      <c r="B178" s="107"/>
      <c r="C178" s="95"/>
      <c r="D178" s="97"/>
    </row>
    <row r="179" spans="1:4" ht="12.75">
      <c r="A179" s="106"/>
      <c r="B179" s="107"/>
      <c r="C179" s="95"/>
      <c r="D179" s="97"/>
    </row>
    <row r="180" spans="1:4" ht="12.75">
      <c r="A180" s="106"/>
      <c r="B180" s="107"/>
      <c r="C180" s="95"/>
      <c r="D180" s="97"/>
    </row>
    <row r="181" spans="1:4" ht="12.75">
      <c r="A181" s="106"/>
      <c r="B181" s="107"/>
      <c r="C181" s="95"/>
      <c r="D181" s="97"/>
    </row>
    <row r="182" spans="1:4" ht="12.75">
      <c r="A182" s="106"/>
      <c r="B182" s="107"/>
      <c r="C182" s="95"/>
      <c r="D182" s="97"/>
    </row>
    <row r="183" spans="1:4" ht="12.75">
      <c r="A183" s="106"/>
      <c r="B183" s="107"/>
      <c r="C183" s="95"/>
      <c r="D183" s="97"/>
    </row>
    <row r="184" spans="1:4" ht="12.75">
      <c r="A184" s="106"/>
      <c r="B184" s="107"/>
      <c r="C184" s="95"/>
      <c r="D184" s="97"/>
    </row>
    <row r="185" spans="1:4" ht="12.75">
      <c r="A185" s="106"/>
      <c r="B185" s="107"/>
      <c r="C185" s="95"/>
      <c r="D185" s="97"/>
    </row>
    <row r="186" spans="1:4" ht="12.75">
      <c r="A186" s="106"/>
      <c r="B186" s="107"/>
      <c r="C186" s="95"/>
      <c r="D186" s="97"/>
    </row>
    <row r="187" spans="1:4" ht="12.75">
      <c r="A187" s="106"/>
      <c r="B187" s="107"/>
      <c r="C187" s="95"/>
      <c r="D187" s="97"/>
    </row>
    <row r="188" spans="1:4" ht="12.75">
      <c r="A188" s="106"/>
      <c r="B188" s="107"/>
      <c r="C188" s="95"/>
      <c r="D188" s="97"/>
    </row>
    <row r="189" spans="1:4" ht="12.75">
      <c r="A189" s="106"/>
      <c r="B189" s="107"/>
      <c r="C189" s="95"/>
      <c r="D189" s="97"/>
    </row>
    <row r="190" spans="1:4" ht="12.75">
      <c r="A190" s="106"/>
      <c r="B190" s="107"/>
      <c r="C190" s="95"/>
      <c r="D190" s="97"/>
    </row>
    <row r="191" spans="1:4" ht="12.75">
      <c r="A191" s="106"/>
      <c r="B191" s="107"/>
      <c r="C191" s="95"/>
      <c r="D191" s="97"/>
    </row>
    <row r="192" spans="1:4" ht="12.75">
      <c r="A192" s="106"/>
      <c r="B192" s="107"/>
      <c r="C192" s="95"/>
      <c r="D192" s="97"/>
    </row>
    <row r="193" spans="1:4" ht="12.75">
      <c r="A193" s="106"/>
      <c r="B193" s="107"/>
      <c r="C193" s="95"/>
      <c r="D193" s="97"/>
    </row>
    <row r="194" spans="1:4" ht="12.75">
      <c r="A194" s="106"/>
      <c r="B194" s="107"/>
      <c r="C194" s="95"/>
      <c r="D194" s="97"/>
    </row>
    <row r="195" spans="1:4" ht="12.75">
      <c r="A195" s="106"/>
      <c r="B195" s="107"/>
      <c r="C195" s="95"/>
      <c r="D195" s="97"/>
    </row>
    <row r="196" spans="1:4" ht="12.75">
      <c r="A196" s="106"/>
      <c r="B196" s="107"/>
      <c r="C196" s="95"/>
      <c r="D196" s="97"/>
    </row>
    <row r="197" spans="1:4" ht="12.75">
      <c r="A197" s="106"/>
      <c r="B197" s="107"/>
      <c r="C197" s="95"/>
      <c r="D197" s="97"/>
    </row>
    <row r="198" spans="1:4" ht="12.75">
      <c r="A198" s="106"/>
      <c r="B198" s="107"/>
      <c r="C198" s="95"/>
      <c r="D198" s="97"/>
    </row>
    <row r="199" spans="1:4" ht="12.75">
      <c r="A199" s="106"/>
      <c r="B199" s="107"/>
      <c r="C199" s="95"/>
      <c r="D199" s="97"/>
    </row>
    <row r="200" spans="1:4" ht="12.75">
      <c r="A200" s="106"/>
      <c r="B200" s="107"/>
      <c r="C200" s="95"/>
      <c r="D200" s="97"/>
    </row>
    <row r="201" spans="1:4" ht="12.75">
      <c r="A201" s="106"/>
      <c r="B201" s="107"/>
      <c r="C201" s="95"/>
      <c r="D201" s="97"/>
    </row>
    <row r="202" spans="1:4" ht="12.75">
      <c r="A202" s="106"/>
      <c r="B202" s="107"/>
      <c r="C202" s="95"/>
      <c r="D202" s="97"/>
    </row>
    <row r="203" spans="1:4" ht="12.75">
      <c r="A203" s="106"/>
      <c r="B203" s="107"/>
      <c r="C203" s="95"/>
      <c r="D203" s="97"/>
    </row>
    <row r="204" spans="1:4" ht="12.75">
      <c r="A204" s="106"/>
      <c r="B204" s="107"/>
      <c r="C204" s="95"/>
      <c r="D204" s="97"/>
    </row>
    <row r="205" spans="1:4" ht="12.75">
      <c r="A205" s="106"/>
      <c r="B205" s="107"/>
      <c r="C205" s="95"/>
      <c r="D205" s="97"/>
    </row>
    <row r="206" spans="1:4" ht="12.75">
      <c r="A206" s="106"/>
      <c r="B206" s="107"/>
      <c r="C206" s="95"/>
      <c r="D206" s="107"/>
    </row>
    <row r="207" spans="1:4" ht="12.75">
      <c r="A207" s="106"/>
      <c r="B207" s="107"/>
      <c r="C207" s="95"/>
      <c r="D207" s="107"/>
    </row>
    <row r="208" spans="1:4" ht="12.75">
      <c r="A208" s="106"/>
      <c r="B208" s="107"/>
      <c r="C208" s="95"/>
      <c r="D208" s="107"/>
    </row>
    <row r="209" spans="1:4" ht="12.75">
      <c r="A209" s="106"/>
      <c r="B209" s="107"/>
      <c r="C209" s="95"/>
      <c r="D209" s="107"/>
    </row>
    <row r="210" spans="1:4" ht="12.75">
      <c r="A210" s="106"/>
      <c r="B210" s="107"/>
      <c r="C210" s="95"/>
      <c r="D210" s="107"/>
    </row>
    <row r="211" spans="1:4" ht="12.75">
      <c r="A211" s="106"/>
      <c r="B211" s="107"/>
      <c r="C211" s="95"/>
      <c r="D211" s="107"/>
    </row>
    <row r="212" spans="1:4" ht="12.75">
      <c r="A212" s="106"/>
      <c r="B212" s="107"/>
      <c r="C212" s="95"/>
      <c r="D212" s="107"/>
    </row>
    <row r="213" spans="1:4" ht="12.75">
      <c r="A213" s="106"/>
      <c r="B213" s="107"/>
      <c r="C213" s="95"/>
      <c r="D213" s="107"/>
    </row>
    <row r="214" spans="1:4" ht="12.75">
      <c r="A214" s="106"/>
      <c r="B214" s="107"/>
      <c r="C214" s="95"/>
      <c r="D214" s="107"/>
    </row>
    <row r="215" spans="1:4" ht="12.75">
      <c r="A215" s="106"/>
      <c r="B215" s="107"/>
      <c r="C215" s="95"/>
      <c r="D215" s="107"/>
    </row>
    <row r="216" spans="1:4" ht="12.75">
      <c r="A216" s="106"/>
      <c r="B216" s="107"/>
      <c r="C216" s="95"/>
      <c r="D216" s="107"/>
    </row>
    <row r="217" spans="1:4" ht="12.75">
      <c r="A217" s="106"/>
      <c r="B217" s="107"/>
      <c r="C217" s="95"/>
      <c r="D217" s="107"/>
    </row>
    <row r="218" spans="1:4" ht="12.75">
      <c r="A218" s="106"/>
      <c r="B218" s="107"/>
      <c r="C218" s="95"/>
      <c r="D218" s="107"/>
    </row>
    <row r="219" spans="1:4" ht="12.75">
      <c r="A219" s="106"/>
      <c r="B219" s="107"/>
      <c r="C219" s="95"/>
      <c r="D219" s="107"/>
    </row>
    <row r="220" spans="1:4" ht="12.75">
      <c r="A220" s="106"/>
      <c r="B220" s="107"/>
      <c r="C220" s="95"/>
      <c r="D220" s="107"/>
    </row>
    <row r="221" spans="1:4" ht="12.75">
      <c r="A221" s="106"/>
      <c r="B221" s="107"/>
      <c r="C221" s="95"/>
      <c r="D221" s="107"/>
    </row>
    <row r="222" spans="1:4" ht="12.75">
      <c r="A222" s="106"/>
      <c r="B222" s="107"/>
      <c r="C222" s="95"/>
      <c r="D222" s="107"/>
    </row>
    <row r="223" spans="1:4" ht="12.75">
      <c r="A223" s="106"/>
      <c r="B223" s="107"/>
      <c r="C223" s="95"/>
      <c r="D223" s="107"/>
    </row>
    <row r="224" spans="1:4" ht="12.75">
      <c r="A224" s="106"/>
      <c r="B224" s="107"/>
      <c r="C224" s="95"/>
      <c r="D224" s="107"/>
    </row>
    <row r="225" spans="1:4" ht="12.75">
      <c r="A225" s="106"/>
      <c r="B225" s="107"/>
      <c r="C225" s="95"/>
      <c r="D225" s="107"/>
    </row>
    <row r="226" spans="1:4" ht="12.75">
      <c r="A226" s="106"/>
      <c r="B226" s="107"/>
      <c r="C226" s="95"/>
      <c r="D226" s="107"/>
    </row>
    <row r="227" spans="1:4" ht="12.75">
      <c r="A227" s="106"/>
      <c r="B227" s="107"/>
      <c r="C227" s="95"/>
      <c r="D227" s="107"/>
    </row>
    <row r="228" spans="1:4" ht="12.75">
      <c r="A228" s="106"/>
      <c r="B228" s="107"/>
      <c r="C228" s="95"/>
      <c r="D228" s="107"/>
    </row>
    <row r="229" spans="1:4" ht="12.75">
      <c r="A229" s="106"/>
      <c r="B229" s="107"/>
      <c r="C229" s="95"/>
      <c r="D229" s="107"/>
    </row>
    <row r="230" spans="1:4" ht="12.75">
      <c r="A230" s="106"/>
      <c r="B230" s="107"/>
      <c r="C230" s="95"/>
      <c r="D230" s="107"/>
    </row>
    <row r="231" spans="1:4" ht="12.75">
      <c r="A231" s="106"/>
      <c r="B231" s="107"/>
      <c r="C231" s="95"/>
      <c r="D231" s="107"/>
    </row>
    <row r="232" spans="1:4" ht="12.75">
      <c r="A232" s="106"/>
      <c r="B232" s="107"/>
      <c r="C232" s="95"/>
      <c r="D232" s="107"/>
    </row>
    <row r="233" spans="1:4" ht="12.75">
      <c r="A233" s="106"/>
      <c r="B233" s="107"/>
      <c r="C233" s="95"/>
      <c r="D233" s="107"/>
    </row>
    <row r="234" spans="1:4" ht="12.75">
      <c r="A234" s="106"/>
      <c r="B234" s="107"/>
      <c r="C234" s="95"/>
      <c r="D234" s="107"/>
    </row>
    <row r="235" spans="1:4" ht="12.75">
      <c r="A235" s="106"/>
      <c r="B235" s="107"/>
      <c r="C235" s="95"/>
      <c r="D235" s="107"/>
    </row>
    <row r="236" spans="1:4" ht="12.75">
      <c r="A236" s="106"/>
      <c r="B236" s="107"/>
      <c r="C236" s="95"/>
      <c r="D236" s="107"/>
    </row>
    <row r="237" spans="1:4" ht="12.75">
      <c r="A237" s="106"/>
      <c r="B237" s="107"/>
      <c r="C237" s="95"/>
      <c r="D237" s="107"/>
    </row>
    <row r="238" spans="1:4" ht="12.75">
      <c r="A238" s="106"/>
      <c r="B238" s="107"/>
      <c r="C238" s="95"/>
      <c r="D238" s="107"/>
    </row>
    <row r="239" spans="1:4" ht="12.75">
      <c r="A239" s="106"/>
      <c r="B239" s="107"/>
      <c r="C239" s="95"/>
      <c r="D239" s="107"/>
    </row>
    <row r="240" spans="1:4" ht="12.75">
      <c r="A240" s="106"/>
      <c r="B240" s="107"/>
      <c r="C240" s="95"/>
      <c r="D240" s="107"/>
    </row>
    <row r="241" spans="1:4" ht="12.75">
      <c r="A241" s="106"/>
      <c r="B241" s="107"/>
      <c r="C241" s="95"/>
      <c r="D241" s="107"/>
    </row>
    <row r="242" spans="1:4" ht="12.75">
      <c r="A242" s="106"/>
      <c r="B242" s="107"/>
      <c r="C242" s="95"/>
      <c r="D242" s="107"/>
    </row>
    <row r="243" spans="1:4" ht="12.75">
      <c r="A243" s="106"/>
      <c r="B243" s="107"/>
      <c r="C243" s="95"/>
      <c r="D243" s="107"/>
    </row>
    <row r="244" spans="1:4" ht="12.75">
      <c r="A244" s="106"/>
      <c r="B244" s="107"/>
      <c r="C244" s="95"/>
      <c r="D244" s="107"/>
    </row>
    <row r="245" spans="1:4" ht="12.75">
      <c r="A245" s="106"/>
      <c r="B245" s="107"/>
      <c r="C245" s="95"/>
      <c r="D245" s="107"/>
    </row>
    <row r="246" spans="1:4" ht="12.75">
      <c r="A246" s="106"/>
      <c r="B246" s="107"/>
      <c r="C246" s="95"/>
      <c r="D246" s="107"/>
    </row>
    <row r="247" spans="1:4" ht="12.75">
      <c r="A247" s="106"/>
      <c r="B247" s="107"/>
      <c r="C247" s="95"/>
      <c r="D247" s="107"/>
    </row>
    <row r="248" spans="1:4" ht="12.75">
      <c r="A248" s="106"/>
      <c r="B248" s="107"/>
      <c r="C248" s="95"/>
      <c r="D248" s="107"/>
    </row>
    <row r="249" spans="1:4" ht="12.75">
      <c r="A249" s="106"/>
      <c r="B249" s="107"/>
      <c r="C249" s="95"/>
      <c r="D249" s="107"/>
    </row>
    <row r="250" spans="1:4" ht="12.75">
      <c r="A250" s="106"/>
      <c r="B250" s="107"/>
      <c r="C250" s="95"/>
      <c r="D250" s="107"/>
    </row>
    <row r="251" spans="1:4" ht="12.75">
      <c r="A251" s="106"/>
      <c r="B251" s="107"/>
      <c r="C251" s="95"/>
      <c r="D251" s="107"/>
    </row>
    <row r="252" spans="1:4" ht="12.75">
      <c r="A252" s="106"/>
      <c r="B252" s="107"/>
      <c r="C252" s="95"/>
      <c r="D252" s="107"/>
    </row>
    <row r="253" spans="1:4" ht="12.75">
      <c r="A253" s="106"/>
      <c r="B253" s="107"/>
      <c r="C253" s="95"/>
      <c r="D253" s="107"/>
    </row>
    <row r="254" spans="1:4" ht="12.75">
      <c r="A254" s="106"/>
      <c r="B254" s="107"/>
      <c r="C254" s="95"/>
      <c r="D254" s="107"/>
    </row>
    <row r="255" spans="1:4" ht="12.75">
      <c r="A255" s="106"/>
      <c r="B255" s="107"/>
      <c r="C255" s="95"/>
      <c r="D255" s="107"/>
    </row>
    <row r="256" spans="1:4" ht="12.75">
      <c r="A256" s="106"/>
      <c r="B256" s="107"/>
      <c r="C256" s="95"/>
      <c r="D256" s="107"/>
    </row>
    <row r="257" spans="1:4" ht="12.75">
      <c r="A257" s="106"/>
      <c r="B257" s="107"/>
      <c r="C257" s="95"/>
      <c r="D257" s="107"/>
    </row>
    <row r="258" spans="1:4" ht="12.75">
      <c r="A258" s="106"/>
      <c r="B258" s="107"/>
      <c r="C258" s="95"/>
      <c r="D258" s="107"/>
    </row>
    <row r="259" spans="1:4" ht="12.75">
      <c r="A259" s="106"/>
      <c r="B259" s="107"/>
      <c r="C259" s="95"/>
      <c r="D259" s="107"/>
    </row>
    <row r="260" spans="1:4" ht="12.75">
      <c r="A260" s="106"/>
      <c r="B260" s="107"/>
      <c r="C260" s="95"/>
      <c r="D260" s="107"/>
    </row>
    <row r="261" spans="1:4" ht="12.75">
      <c r="A261" s="106"/>
      <c r="B261" s="107"/>
      <c r="C261" s="95"/>
      <c r="D261" s="107"/>
    </row>
    <row r="262" spans="1:4" ht="12.75">
      <c r="A262" s="106"/>
      <c r="B262" s="107"/>
      <c r="C262" s="95"/>
      <c r="D262" s="107"/>
    </row>
    <row r="263" spans="1:4" ht="12.75">
      <c r="A263" s="106"/>
      <c r="B263" s="107"/>
      <c r="C263" s="95"/>
      <c r="D263" s="107"/>
    </row>
    <row r="264" spans="1:4" ht="12.75">
      <c r="A264" s="106"/>
      <c r="B264" s="107"/>
      <c r="C264" s="95"/>
      <c r="D264" s="107"/>
    </row>
    <row r="265" spans="1:4" ht="12.75">
      <c r="A265" s="106"/>
      <c r="B265" s="107"/>
      <c r="C265" s="95"/>
      <c r="D265" s="107"/>
    </row>
    <row r="266" spans="1:4" ht="12.75">
      <c r="A266" s="106"/>
      <c r="B266" s="107"/>
      <c r="C266" s="95"/>
      <c r="D266" s="107"/>
    </row>
    <row r="267" spans="1:4" ht="12.75">
      <c r="A267" s="106"/>
      <c r="B267" s="107"/>
      <c r="C267" s="95"/>
      <c r="D267" s="107"/>
    </row>
    <row r="268" spans="1:4" ht="12.75">
      <c r="A268" s="106"/>
      <c r="B268" s="107"/>
      <c r="C268" s="95"/>
      <c r="D268" s="107"/>
    </row>
    <row r="269" spans="1:4" ht="12.75">
      <c r="A269" s="106"/>
      <c r="B269" s="107"/>
      <c r="C269" s="95"/>
      <c r="D269" s="107"/>
    </row>
    <row r="270" spans="1:4" ht="12.75">
      <c r="A270" s="106"/>
      <c r="B270" s="107"/>
      <c r="C270" s="95"/>
      <c r="D270" s="107"/>
    </row>
    <row r="271" spans="1:4" ht="12.75">
      <c r="A271" s="106"/>
      <c r="B271" s="107"/>
      <c r="C271" s="95"/>
      <c r="D271" s="107"/>
    </row>
    <row r="272" spans="1:4" ht="12.75">
      <c r="A272" s="106"/>
      <c r="B272" s="107"/>
      <c r="C272" s="95"/>
      <c r="D272" s="107"/>
    </row>
    <row r="273" spans="1:4" ht="12.75">
      <c r="A273" s="106"/>
      <c r="B273" s="107"/>
      <c r="C273" s="95"/>
      <c r="D273" s="107"/>
    </row>
    <row r="274" spans="1:4" ht="12.75">
      <c r="A274" s="106"/>
      <c r="B274" s="107"/>
      <c r="C274" s="95"/>
      <c r="D274" s="107"/>
    </row>
    <row r="275" spans="1:4" ht="12.75">
      <c r="A275" s="106"/>
      <c r="B275" s="107"/>
      <c r="C275" s="95"/>
      <c r="D275" s="107"/>
    </row>
    <row r="276" spans="1:4" ht="12.75">
      <c r="A276" s="106"/>
      <c r="B276" s="107"/>
      <c r="C276" s="95"/>
      <c r="D276" s="107"/>
    </row>
    <row r="277" spans="1:4" ht="12.75">
      <c r="A277" s="106"/>
      <c r="B277" s="107"/>
      <c r="C277" s="95"/>
      <c r="D277" s="107"/>
    </row>
    <row r="278" spans="1:4" ht="12.75">
      <c r="A278" s="106"/>
      <c r="B278" s="107"/>
      <c r="C278" s="95"/>
      <c r="D278" s="107"/>
    </row>
    <row r="279" spans="1:4" ht="12.75">
      <c r="A279" s="106"/>
      <c r="B279" s="107"/>
      <c r="C279" s="95"/>
      <c r="D279" s="107"/>
    </row>
    <row r="280" spans="1:4" ht="12.75">
      <c r="A280" s="106"/>
      <c r="B280" s="107"/>
      <c r="C280" s="95"/>
      <c r="D280" s="107"/>
    </row>
    <row r="281" spans="1:4" ht="12.75">
      <c r="A281" s="106"/>
      <c r="B281" s="107"/>
      <c r="C281" s="95"/>
      <c r="D281" s="107"/>
    </row>
    <row r="282" spans="1:4" ht="12.75">
      <c r="A282" s="106"/>
      <c r="B282" s="107"/>
      <c r="C282" s="95"/>
      <c r="D282" s="107"/>
    </row>
    <row r="283" spans="1:4" ht="12.75">
      <c r="A283" s="106"/>
      <c r="B283" s="107"/>
      <c r="C283" s="95"/>
      <c r="D283" s="107"/>
    </row>
    <row r="284" spans="1:4" ht="12.75">
      <c r="A284" s="106"/>
      <c r="B284" s="107"/>
      <c r="C284" s="95"/>
      <c r="D284" s="107"/>
    </row>
    <row r="285" spans="1:4" ht="12.75">
      <c r="A285" s="106"/>
      <c r="B285" s="107"/>
      <c r="C285" s="95"/>
      <c r="D285" s="107"/>
    </row>
    <row r="286" spans="1:4" ht="12.75">
      <c r="A286" s="106"/>
      <c r="B286" s="107"/>
      <c r="C286" s="95"/>
      <c r="D286" s="107"/>
    </row>
    <row r="287" spans="1:4" ht="12.75">
      <c r="A287" s="106"/>
      <c r="B287" s="107"/>
      <c r="C287" s="106"/>
      <c r="D287" s="107"/>
    </row>
    <row r="288" spans="1:4" ht="12.75">
      <c r="A288" s="106"/>
      <c r="B288" s="107"/>
      <c r="C288" s="106"/>
      <c r="D288" s="107"/>
    </row>
    <row r="289" spans="1:4" ht="12.75">
      <c r="A289" s="106"/>
      <c r="B289" s="107"/>
      <c r="C289" s="106"/>
      <c r="D289" s="107"/>
    </row>
    <row r="290" spans="1:4" ht="12.75">
      <c r="A290" s="106"/>
      <c r="B290" s="107"/>
      <c r="C290" s="106"/>
      <c r="D290" s="107"/>
    </row>
    <row r="291" spans="1:4" ht="12.75">
      <c r="A291" s="106"/>
      <c r="B291" s="107"/>
      <c r="C291" s="106"/>
      <c r="D291" s="107"/>
    </row>
    <row r="292" spans="1:4" ht="12.75">
      <c r="A292" s="106"/>
      <c r="B292" s="107"/>
      <c r="C292" s="106"/>
      <c r="D292" s="107"/>
    </row>
    <row r="293" spans="1:4" ht="12.75">
      <c r="A293" s="106"/>
      <c r="B293" s="107"/>
      <c r="C293" s="106"/>
      <c r="D293" s="107"/>
    </row>
    <row r="294" spans="1:4" ht="12.75">
      <c r="A294" s="106"/>
      <c r="B294" s="107"/>
      <c r="C294" s="106"/>
      <c r="D294" s="107"/>
    </row>
    <row r="295" spans="1:4" ht="12.75">
      <c r="A295" s="106"/>
      <c r="B295" s="107"/>
      <c r="C295" s="106"/>
      <c r="D295" s="107"/>
    </row>
    <row r="296" spans="1:4" ht="12.75">
      <c r="A296" s="106"/>
      <c r="B296" s="107"/>
      <c r="C296" s="106"/>
      <c r="D296" s="107"/>
    </row>
    <row r="297" spans="1:4" ht="12.75">
      <c r="A297" s="106"/>
      <c r="B297" s="107"/>
      <c r="C297" s="106"/>
      <c r="D297" s="107"/>
    </row>
    <row r="298" spans="1:4" ht="12.75">
      <c r="A298" s="106"/>
      <c r="B298" s="107"/>
      <c r="C298" s="106"/>
      <c r="D298" s="107"/>
    </row>
    <row r="299" spans="1:4" ht="12.75">
      <c r="A299" s="106"/>
      <c r="B299" s="107"/>
      <c r="C299" s="106"/>
      <c r="D299" s="107"/>
    </row>
    <row r="300" spans="1:4" ht="12.75">
      <c r="A300" s="106"/>
      <c r="B300" s="107"/>
      <c r="C300" s="106"/>
      <c r="D300" s="107"/>
    </row>
    <row r="301" spans="1:4" ht="12.75">
      <c r="A301" s="106"/>
      <c r="B301" s="107"/>
      <c r="C301" s="106"/>
      <c r="D301" s="107"/>
    </row>
    <row r="302" spans="1:4" ht="12.75">
      <c r="A302" s="106"/>
      <c r="B302" s="107"/>
      <c r="C302" s="106"/>
      <c r="D302" s="107"/>
    </row>
    <row r="303" spans="1:4" ht="12.75">
      <c r="A303" s="106"/>
      <c r="B303" s="107"/>
      <c r="C303" s="106"/>
      <c r="D303" s="107"/>
    </row>
    <row r="304" spans="1:4" ht="12.75">
      <c r="A304" s="106"/>
      <c r="B304" s="107"/>
      <c r="C304" s="106"/>
      <c r="D304" s="107"/>
    </row>
    <row r="305" spans="1:4" ht="12.75">
      <c r="A305" s="106"/>
      <c r="B305" s="107"/>
      <c r="C305" s="106"/>
      <c r="D305" s="107"/>
    </row>
    <row r="306" spans="1:4" ht="12.75">
      <c r="A306" s="106"/>
      <c r="B306" s="107"/>
      <c r="C306" s="106"/>
      <c r="D306" s="107"/>
    </row>
    <row r="307" spans="1:4" ht="12.75">
      <c r="A307" s="106"/>
      <c r="B307" s="107"/>
      <c r="C307" s="106"/>
      <c r="D307" s="107"/>
    </row>
    <row r="308" spans="1:4" ht="12.75">
      <c r="A308" s="106"/>
      <c r="B308" s="107"/>
      <c r="C308" s="106"/>
      <c r="D308" s="107"/>
    </row>
    <row r="309" spans="1:4" ht="12.75">
      <c r="A309" s="106"/>
      <c r="B309" s="107"/>
      <c r="C309" s="106"/>
      <c r="D309" s="107"/>
    </row>
    <row r="310" spans="1:4" ht="12.75">
      <c r="A310" s="106"/>
      <c r="B310" s="107"/>
      <c r="C310" s="106"/>
      <c r="D310" s="107"/>
    </row>
    <row r="311" spans="1:4" ht="12.75">
      <c r="A311" s="106"/>
      <c r="B311" s="107"/>
      <c r="C311" s="106"/>
      <c r="D311" s="107"/>
    </row>
    <row r="312" spans="1:4" ht="12.75">
      <c r="A312" s="106"/>
      <c r="B312" s="107"/>
      <c r="C312" s="106"/>
      <c r="D312" s="107"/>
    </row>
    <row r="313" spans="1:4" ht="12.75">
      <c r="A313" s="106"/>
      <c r="B313" s="107"/>
      <c r="C313" s="106"/>
      <c r="D313" s="107"/>
    </row>
    <row r="314" spans="1:4" ht="12.75">
      <c r="A314" s="106"/>
      <c r="B314" s="107"/>
      <c r="C314" s="106"/>
      <c r="D314" s="107"/>
    </row>
    <row r="315" spans="1:4" ht="12.75">
      <c r="A315" s="106"/>
      <c r="B315" s="107"/>
      <c r="C315" s="106"/>
      <c r="D315" s="107"/>
    </row>
    <row r="316" spans="1:4" ht="12.75">
      <c r="A316" s="106"/>
      <c r="B316" s="107"/>
      <c r="C316" s="106"/>
      <c r="D316" s="107"/>
    </row>
    <row r="317" spans="1:4" ht="12.75">
      <c r="A317" s="106"/>
      <c r="B317" s="107"/>
      <c r="C317" s="106"/>
      <c r="D317" s="107"/>
    </row>
    <row r="318" spans="1:4" ht="12.75">
      <c r="A318" s="106"/>
      <c r="B318" s="107"/>
      <c r="C318" s="106"/>
      <c r="D318" s="107"/>
    </row>
    <row r="319" spans="1:4" ht="12.75">
      <c r="A319" s="106"/>
      <c r="B319" s="107"/>
      <c r="C319" s="106"/>
      <c r="D319" s="107"/>
    </row>
    <row r="320" spans="1:4" ht="12.75">
      <c r="A320" s="106"/>
      <c r="B320" s="107"/>
      <c r="C320" s="106"/>
      <c r="D320" s="107"/>
    </row>
    <row r="321" spans="1:4" ht="12.75">
      <c r="A321" s="106"/>
      <c r="B321" s="107"/>
      <c r="C321" s="106"/>
      <c r="D321" s="107"/>
    </row>
    <row r="322" spans="1:4" ht="12.75">
      <c r="A322" s="106"/>
      <c r="B322" s="107"/>
      <c r="C322" s="106"/>
      <c r="D322" s="107"/>
    </row>
    <row r="323" spans="1:4" ht="12.75">
      <c r="A323" s="106"/>
      <c r="B323" s="107"/>
      <c r="C323" s="106"/>
      <c r="D323" s="107"/>
    </row>
    <row r="324" spans="1:4" ht="12.75">
      <c r="A324" s="106"/>
      <c r="B324" s="107"/>
      <c r="C324" s="106"/>
      <c r="D324" s="107"/>
    </row>
    <row r="325" spans="1:4" ht="12.75">
      <c r="A325" s="106"/>
      <c r="B325" s="107"/>
      <c r="C325" s="106"/>
      <c r="D325" s="107"/>
    </row>
    <row r="326" spans="1:4" ht="12.75">
      <c r="A326" s="106"/>
      <c r="B326" s="107"/>
      <c r="C326" s="106"/>
      <c r="D326" s="107"/>
    </row>
    <row r="327" spans="1:4" ht="12.75">
      <c r="A327" s="106"/>
      <c r="B327" s="107"/>
      <c r="C327" s="106"/>
      <c r="D327" s="107"/>
    </row>
    <row r="328" spans="1:4" ht="12.75">
      <c r="A328" s="106"/>
      <c r="B328" s="107"/>
      <c r="C328" s="106"/>
      <c r="D328" s="107"/>
    </row>
    <row r="329" spans="1:4" ht="12.75">
      <c r="A329" s="106"/>
      <c r="B329" s="107"/>
      <c r="C329" s="106"/>
      <c r="D329" s="107"/>
    </row>
    <row r="330" spans="1:4" ht="12.75">
      <c r="A330" s="106"/>
      <c r="B330" s="107"/>
      <c r="C330" s="106"/>
      <c r="D330" s="107"/>
    </row>
    <row r="331" spans="1:4" ht="12.75">
      <c r="A331" s="106"/>
      <c r="B331" s="107"/>
      <c r="C331" s="106"/>
      <c r="D331" s="107"/>
    </row>
    <row r="332" spans="1:4" ht="12.75">
      <c r="A332" s="106"/>
      <c r="B332" s="107"/>
      <c r="C332" s="106"/>
      <c r="D332" s="107"/>
    </row>
    <row r="333" spans="1:4" ht="12.75">
      <c r="A333" s="106"/>
      <c r="B333" s="107"/>
      <c r="C333" s="106"/>
      <c r="D333" s="107"/>
    </row>
    <row r="334" spans="1:4" ht="12.75">
      <c r="A334" s="106"/>
      <c r="B334" s="107"/>
      <c r="C334" s="106"/>
      <c r="D334" s="107"/>
    </row>
    <row r="335" spans="1:4" ht="12.75">
      <c r="A335" s="106"/>
      <c r="B335" s="107"/>
      <c r="C335" s="106"/>
      <c r="D335" s="107"/>
    </row>
    <row r="336" spans="1:4" ht="12.75">
      <c r="A336" s="106"/>
      <c r="B336" s="107"/>
      <c r="C336" s="106"/>
      <c r="D336" s="107"/>
    </row>
    <row r="337" spans="1:4" ht="12.75">
      <c r="A337" s="106"/>
      <c r="B337" s="107"/>
      <c r="C337" s="106"/>
      <c r="D337" s="107"/>
    </row>
    <row r="338" spans="1:4" ht="12.75">
      <c r="A338" s="106"/>
      <c r="B338" s="107"/>
      <c r="C338" s="106"/>
      <c r="D338" s="107"/>
    </row>
    <row r="339" spans="1:4" ht="12.75">
      <c r="A339" s="106"/>
      <c r="B339" s="107"/>
      <c r="C339" s="106"/>
      <c r="D339" s="107"/>
    </row>
    <row r="340" spans="1:4" ht="12.75">
      <c r="A340" s="106"/>
      <c r="B340" s="107"/>
      <c r="C340" s="106"/>
      <c r="D340" s="107"/>
    </row>
    <row r="341" spans="1:4" ht="12.75">
      <c r="A341" s="106"/>
      <c r="B341" s="107"/>
      <c r="C341" s="106"/>
      <c r="D341" s="107"/>
    </row>
    <row r="342" spans="1:4" ht="12.75">
      <c r="A342" s="106"/>
      <c r="B342" s="107"/>
      <c r="C342" s="106"/>
      <c r="D342" s="107"/>
    </row>
    <row r="343" spans="1:4" ht="12.75">
      <c r="A343" s="106"/>
      <c r="B343" s="107"/>
      <c r="C343" s="106"/>
      <c r="D343" s="107"/>
    </row>
    <row r="344" spans="1:4" ht="12.75">
      <c r="A344" s="106"/>
      <c r="B344" s="107"/>
      <c r="C344" s="106"/>
      <c r="D344" s="107"/>
    </row>
    <row r="345" spans="1:4" ht="12.75">
      <c r="A345" s="106"/>
      <c r="B345" s="107"/>
      <c r="C345" s="106"/>
      <c r="D345" s="107"/>
    </row>
    <row r="346" spans="1:4" ht="12.75">
      <c r="A346" s="106"/>
      <c r="B346" s="107"/>
      <c r="C346" s="106"/>
      <c r="D346" s="107"/>
    </row>
    <row r="347" spans="1:4" ht="12.75">
      <c r="A347" s="106"/>
      <c r="B347" s="107"/>
      <c r="C347" s="106"/>
      <c r="D347" s="107"/>
    </row>
    <row r="348" spans="1:4" ht="12.75">
      <c r="A348" s="106"/>
      <c r="B348" s="107"/>
      <c r="C348" s="106"/>
      <c r="D348" s="107"/>
    </row>
    <row r="349" spans="1:4" ht="12.75">
      <c r="A349" s="106"/>
      <c r="B349" s="107"/>
      <c r="C349" s="106"/>
      <c r="D349" s="107"/>
    </row>
    <row r="350" spans="1:4" ht="12.75">
      <c r="A350" s="106"/>
      <c r="B350" s="107"/>
      <c r="C350" s="106"/>
      <c r="D350" s="107"/>
    </row>
    <row r="351" spans="1:4" ht="12.75">
      <c r="A351" s="106"/>
      <c r="B351" s="107"/>
      <c r="C351" s="106"/>
      <c r="D351" s="107"/>
    </row>
    <row r="352" spans="1:4" ht="12.75">
      <c r="A352" s="106"/>
      <c r="B352" s="107"/>
      <c r="C352" s="106"/>
      <c r="D352" s="107"/>
    </row>
    <row r="353" spans="1:4" ht="12.75">
      <c r="A353" s="106"/>
      <c r="B353" s="107"/>
      <c r="C353" s="106"/>
      <c r="D353" s="107"/>
    </row>
    <row r="354" spans="1:4" ht="12.75">
      <c r="A354" s="106"/>
      <c r="B354" s="107"/>
      <c r="C354" s="106"/>
      <c r="D354" s="107"/>
    </row>
    <row r="355" spans="1:4" ht="12.75">
      <c r="A355" s="106"/>
      <c r="B355" s="107"/>
      <c r="C355" s="106"/>
      <c r="D355" s="107"/>
    </row>
    <row r="356" spans="1:4" ht="12.75">
      <c r="A356" s="106"/>
      <c r="B356" s="107"/>
      <c r="C356" s="106"/>
      <c r="D356" s="107"/>
    </row>
    <row r="357" spans="1:4" ht="12.75">
      <c r="A357" s="106"/>
      <c r="B357" s="107"/>
      <c r="C357" s="106"/>
      <c r="D357" s="107"/>
    </row>
    <row r="358" spans="1:4" ht="12.75">
      <c r="A358" s="106"/>
      <c r="B358" s="107"/>
      <c r="C358" s="106"/>
      <c r="D358" s="107"/>
    </row>
    <row r="359" spans="1:4" ht="12.75">
      <c r="A359" s="106"/>
      <c r="B359" s="107"/>
      <c r="C359" s="106"/>
      <c r="D359" s="107"/>
    </row>
    <row r="360" spans="1:4" ht="12.75">
      <c r="A360" s="106"/>
      <c r="B360" s="107"/>
      <c r="C360" s="106"/>
      <c r="D360" s="107"/>
    </row>
    <row r="361" spans="1:4" ht="12.75">
      <c r="A361" s="106"/>
      <c r="B361" s="107"/>
      <c r="C361" s="106"/>
      <c r="D361" s="107"/>
    </row>
    <row r="362" spans="1:4" ht="12.75">
      <c r="A362" s="106"/>
      <c r="B362" s="107"/>
      <c r="C362" s="106"/>
      <c r="D362" s="107"/>
    </row>
    <row r="363" spans="1:4" ht="12.75">
      <c r="A363" s="106"/>
      <c r="B363" s="107"/>
      <c r="C363" s="106"/>
      <c r="D363" s="107"/>
    </row>
    <row r="364" spans="1:4" ht="12.75">
      <c r="A364" s="106"/>
      <c r="B364" s="107"/>
      <c r="C364" s="106"/>
      <c r="D364" s="107"/>
    </row>
    <row r="365" spans="1:4" ht="12.75">
      <c r="A365" s="106"/>
      <c r="B365" s="107"/>
      <c r="C365" s="106"/>
      <c r="D365" s="107"/>
    </row>
    <row r="366" spans="1:4" ht="12.75">
      <c r="A366" s="106"/>
      <c r="B366" s="107"/>
      <c r="C366" s="106"/>
      <c r="D366" s="107"/>
    </row>
    <row r="367" spans="1:4" ht="12.75">
      <c r="A367" s="106"/>
      <c r="B367" s="107"/>
      <c r="C367" s="106"/>
      <c r="D367" s="107"/>
    </row>
    <row r="368" spans="1:4" ht="12.75">
      <c r="A368" s="106"/>
      <c r="B368" s="107"/>
      <c r="C368" s="106"/>
      <c r="D368" s="107"/>
    </row>
    <row r="369" spans="1:4" ht="12.75">
      <c r="A369" s="106"/>
      <c r="B369" s="107"/>
      <c r="C369" s="106"/>
      <c r="D369" s="107"/>
    </row>
    <row r="370" spans="1:4" ht="12.75">
      <c r="A370" s="106"/>
      <c r="B370" s="107"/>
      <c r="C370" s="106"/>
      <c r="D370" s="107"/>
    </row>
    <row r="371" spans="1:4" ht="12.75">
      <c r="A371" s="106"/>
      <c r="B371" s="107"/>
      <c r="C371" s="106"/>
      <c r="D371" s="107"/>
    </row>
    <row r="372" spans="1:4" ht="12.75">
      <c r="A372" s="106"/>
      <c r="B372" s="107"/>
      <c r="C372" s="106"/>
      <c r="D372" s="107"/>
    </row>
    <row r="373" spans="1:4" ht="12.75">
      <c r="A373" s="106"/>
      <c r="B373" s="107"/>
      <c r="C373" s="106"/>
      <c r="D373" s="107"/>
    </row>
    <row r="374" spans="1:4" ht="12.75">
      <c r="A374" s="106"/>
      <c r="B374" s="107"/>
      <c r="C374" s="106"/>
      <c r="D374" s="107"/>
    </row>
    <row r="375" spans="1:4" ht="12.75">
      <c r="A375" s="106"/>
      <c r="B375" s="107"/>
      <c r="C375" s="106"/>
      <c r="D375" s="107"/>
    </row>
    <row r="376" spans="1:4" ht="12.75">
      <c r="A376" s="106"/>
      <c r="B376" s="107"/>
      <c r="C376" s="106"/>
      <c r="D376" s="107"/>
    </row>
    <row r="377" spans="1:4" ht="12.75">
      <c r="A377" s="106"/>
      <c r="B377" s="107"/>
      <c r="C377" s="106"/>
      <c r="D377" s="107"/>
    </row>
    <row r="378" spans="1:4" ht="12.75">
      <c r="A378" s="106"/>
      <c r="B378" s="107"/>
      <c r="C378" s="106"/>
      <c r="D378" s="107"/>
    </row>
    <row r="379" spans="1:4" ht="12.75">
      <c r="A379" s="106"/>
      <c r="B379" s="107"/>
      <c r="C379" s="106"/>
      <c r="D379" s="107"/>
    </row>
    <row r="380" spans="1:4" ht="12.75">
      <c r="A380" s="106"/>
      <c r="B380" s="107"/>
      <c r="C380" s="106"/>
      <c r="D380" s="107"/>
    </row>
    <row r="381" spans="1:4" ht="12.75">
      <c r="A381" s="106"/>
      <c r="B381" s="107"/>
      <c r="C381" s="106"/>
      <c r="D381" s="107"/>
    </row>
    <row r="382" spans="1:4" ht="12.75">
      <c r="A382" s="106"/>
      <c r="B382" s="107"/>
      <c r="C382" s="106"/>
      <c r="D382" s="107"/>
    </row>
    <row r="383" spans="1:4" ht="12.75">
      <c r="A383" s="106"/>
      <c r="B383" s="107"/>
      <c r="C383" s="106"/>
      <c r="D383" s="107"/>
    </row>
    <row r="384" spans="1:4" ht="12.75">
      <c r="A384" s="106"/>
      <c r="B384" s="107"/>
      <c r="C384" s="106"/>
      <c r="D384" s="107"/>
    </row>
    <row r="385" spans="1:4" ht="12.75">
      <c r="A385" s="106"/>
      <c r="B385" s="107"/>
      <c r="C385" s="106"/>
      <c r="D385" s="107"/>
    </row>
    <row r="386" spans="1:4" ht="12.75">
      <c r="A386" s="106"/>
      <c r="B386" s="107"/>
      <c r="C386" s="106"/>
      <c r="D386" s="107"/>
    </row>
    <row r="387" spans="1:4" ht="12.75">
      <c r="A387" s="106"/>
      <c r="B387" s="107"/>
      <c r="C387" s="106"/>
      <c r="D387" s="107"/>
    </row>
    <row r="388" spans="1:4" ht="12.75">
      <c r="A388" s="106"/>
      <c r="B388" s="107"/>
      <c r="C388" s="106"/>
      <c r="D388" s="107"/>
    </row>
    <row r="389" spans="1:4" ht="12.75">
      <c r="A389" s="106"/>
      <c r="B389" s="107"/>
      <c r="C389" s="106"/>
      <c r="D389" s="107"/>
    </row>
    <row r="390" spans="1:4" ht="12.75">
      <c r="A390" s="106"/>
      <c r="B390" s="107"/>
      <c r="C390" s="106"/>
      <c r="D390" s="107"/>
    </row>
    <row r="391" spans="1:4" ht="12.75">
      <c r="A391" s="106"/>
      <c r="B391" s="107"/>
      <c r="C391" s="106"/>
      <c r="D391" s="107"/>
    </row>
    <row r="392" spans="1:4" ht="12.75">
      <c r="A392" s="106"/>
      <c r="B392" s="107"/>
      <c r="C392" s="106"/>
      <c r="D392" s="107"/>
    </row>
    <row r="393" spans="1:4" ht="12.75">
      <c r="A393" s="106"/>
      <c r="B393" s="107"/>
      <c r="C393" s="106"/>
      <c r="D393" s="107"/>
    </row>
    <row r="394" spans="1:4" ht="12.75">
      <c r="A394" s="106"/>
      <c r="B394" s="107"/>
      <c r="C394" s="106"/>
      <c r="D394" s="107"/>
    </row>
    <row r="395" spans="1:4" ht="12.75">
      <c r="A395" s="106"/>
      <c r="B395" s="107"/>
      <c r="C395" s="106"/>
      <c r="D395" s="107"/>
    </row>
    <row r="396" spans="1:4" ht="12.75">
      <c r="A396" s="106"/>
      <c r="B396" s="107"/>
      <c r="C396" s="106"/>
      <c r="D396" s="107"/>
    </row>
    <row r="397" spans="1:4" ht="12.75">
      <c r="A397" s="106"/>
      <c r="B397" s="107"/>
      <c r="C397" s="106"/>
      <c r="D397" s="107"/>
    </row>
    <row r="398" spans="1:4" ht="12.75">
      <c r="A398" s="106"/>
      <c r="B398" s="107"/>
      <c r="C398" s="106"/>
      <c r="D398" s="107"/>
    </row>
    <row r="399" spans="1:4" ht="12.75">
      <c r="A399" s="106"/>
      <c r="B399" s="107"/>
      <c r="C399" s="106"/>
      <c r="D399" s="107"/>
    </row>
    <row r="400" spans="1:4" ht="12.75">
      <c r="A400" s="106"/>
      <c r="B400" s="107"/>
      <c r="C400" s="106"/>
      <c r="D400" s="107"/>
    </row>
    <row r="401" spans="1:4" ht="12.75">
      <c r="A401" s="106"/>
      <c r="B401" s="107"/>
      <c r="C401" s="106"/>
      <c r="D401" s="107"/>
    </row>
    <row r="402" spans="1:4" ht="12.75">
      <c r="A402" s="106"/>
      <c r="B402" s="107"/>
      <c r="C402" s="106"/>
      <c r="D402" s="107"/>
    </row>
    <row r="403" spans="1:4" ht="12.75">
      <c r="A403" s="106"/>
      <c r="B403" s="107"/>
      <c r="C403" s="106"/>
      <c r="D403" s="107"/>
    </row>
    <row r="404" spans="1:4" ht="12.75">
      <c r="A404" s="106"/>
      <c r="B404" s="107"/>
      <c r="C404" s="106"/>
      <c r="D404" s="107"/>
    </row>
    <row r="405" spans="1:4" ht="12.75">
      <c r="A405" s="106"/>
      <c r="B405" s="107"/>
      <c r="C405" s="106"/>
      <c r="D405" s="107"/>
    </row>
    <row r="406" spans="1:4" ht="12.75">
      <c r="A406" s="106"/>
      <c r="B406" s="107"/>
      <c r="C406" s="106"/>
      <c r="D406" s="107"/>
    </row>
    <row r="407" spans="1:4" ht="12.75">
      <c r="A407" s="106"/>
      <c r="B407" s="107"/>
      <c r="C407" s="106"/>
      <c r="D407" s="107"/>
    </row>
    <row r="408" spans="1:4" ht="12.75">
      <c r="A408" s="106"/>
      <c r="B408" s="107"/>
      <c r="C408" s="106"/>
      <c r="D408" s="107"/>
    </row>
    <row r="409" spans="1:4" ht="12.75">
      <c r="A409" s="106"/>
      <c r="B409" s="107"/>
      <c r="C409" s="106"/>
      <c r="D409" s="107"/>
    </row>
    <row r="410" spans="1:4" ht="12.75">
      <c r="A410" s="106"/>
      <c r="B410" s="107"/>
      <c r="C410" s="106"/>
      <c r="D410" s="107"/>
    </row>
    <row r="411" spans="1:4" ht="12.75">
      <c r="A411" s="106"/>
      <c r="B411" s="107"/>
      <c r="C411" s="106"/>
      <c r="D411" s="107"/>
    </row>
    <row r="412" spans="1:4" ht="12.75">
      <c r="A412" s="106"/>
      <c r="B412" s="107"/>
      <c r="C412" s="106"/>
      <c r="D412" s="107"/>
    </row>
    <row r="413" spans="1:4" ht="12.75">
      <c r="A413" s="106"/>
      <c r="B413" s="107"/>
      <c r="C413" s="106"/>
      <c r="D413" s="107"/>
    </row>
    <row r="414" spans="1:4" ht="12.75">
      <c r="A414" s="106"/>
      <c r="B414" s="107"/>
      <c r="C414" s="106"/>
      <c r="D414" s="107"/>
    </row>
    <row r="415" spans="1:4" ht="12.75">
      <c r="A415" s="106"/>
      <c r="B415" s="107"/>
      <c r="C415" s="106"/>
      <c r="D415" s="107"/>
    </row>
    <row r="416" spans="1:4" ht="12.75">
      <c r="A416" s="106"/>
      <c r="B416" s="107"/>
      <c r="C416" s="106"/>
      <c r="D416" s="107"/>
    </row>
    <row r="417" spans="1:4" ht="12.75">
      <c r="A417" s="106"/>
      <c r="B417" s="107"/>
      <c r="C417" s="106"/>
      <c r="D417" s="107"/>
    </row>
    <row r="418" spans="1:4" ht="12.75">
      <c r="A418" s="106"/>
      <c r="B418" s="107"/>
      <c r="C418" s="106"/>
      <c r="D418" s="107"/>
    </row>
    <row r="419" spans="1:4" ht="12.75">
      <c r="A419" s="106"/>
      <c r="B419" s="107"/>
      <c r="C419" s="106"/>
      <c r="D419" s="107"/>
    </row>
    <row r="420" spans="1:4" ht="12.75">
      <c r="A420" s="106"/>
      <c r="B420" s="107"/>
      <c r="C420" s="106"/>
      <c r="D420" s="107"/>
    </row>
    <row r="421" spans="1:4" ht="12.75">
      <c r="A421" s="106"/>
      <c r="B421" s="107"/>
      <c r="C421" s="106"/>
      <c r="D421" s="107"/>
    </row>
    <row r="422" spans="1:4" ht="12.75">
      <c r="A422" s="106"/>
      <c r="B422" s="107"/>
      <c r="C422" s="106"/>
      <c r="D422" s="107"/>
    </row>
    <row r="423" spans="1:4" ht="12.75">
      <c r="A423" s="106"/>
      <c r="B423" s="107"/>
      <c r="C423" s="106"/>
      <c r="D423" s="107"/>
    </row>
    <row r="424" spans="1:4" ht="12.75">
      <c r="A424" s="106"/>
      <c r="B424" s="107"/>
      <c r="C424" s="106"/>
      <c r="D424" s="107"/>
    </row>
    <row r="425" spans="1:4" ht="12.75">
      <c r="A425" s="106"/>
      <c r="B425" s="107"/>
      <c r="C425" s="106"/>
      <c r="D425" s="107"/>
    </row>
    <row r="426" spans="1:4" ht="12.75">
      <c r="A426" s="106"/>
      <c r="B426" s="107"/>
      <c r="C426" s="106"/>
      <c r="D426" s="107"/>
    </row>
    <row r="427" spans="1:4" ht="12.75">
      <c r="A427" s="106"/>
      <c r="B427" s="107"/>
      <c r="C427" s="106"/>
      <c r="D427" s="107"/>
    </row>
    <row r="428" spans="1:4" ht="12.75">
      <c r="A428" s="106"/>
      <c r="B428" s="107"/>
      <c r="C428" s="106"/>
      <c r="D428" s="107"/>
    </row>
    <row r="429" spans="1:4" ht="12.75">
      <c r="A429" s="106"/>
      <c r="B429" s="107"/>
      <c r="C429" s="106"/>
      <c r="D429" s="107"/>
    </row>
    <row r="430" spans="1:4" ht="12.75">
      <c r="A430" s="106"/>
      <c r="B430" s="107"/>
      <c r="C430" s="106"/>
      <c r="D430" s="107"/>
    </row>
    <row r="431" spans="1:4" ht="12.75">
      <c r="A431" s="106"/>
      <c r="B431" s="107"/>
      <c r="C431" s="106"/>
      <c r="D431" s="107"/>
    </row>
    <row r="432" spans="1:4" ht="12.75">
      <c r="A432" s="106"/>
      <c r="B432" s="107"/>
      <c r="C432" s="106"/>
      <c r="D432" s="107"/>
    </row>
    <row r="433" spans="1:4" ht="12.75">
      <c r="A433" s="106"/>
      <c r="B433" s="107"/>
      <c r="C433" s="106"/>
      <c r="D433" s="107"/>
    </row>
    <row r="434" spans="1:4" ht="12.75">
      <c r="A434" s="106"/>
      <c r="B434" s="107"/>
      <c r="C434" s="106"/>
      <c r="D434" s="107"/>
    </row>
    <row r="435" spans="1:4" ht="12.75">
      <c r="A435" s="106"/>
      <c r="B435" s="107"/>
      <c r="C435" s="106"/>
      <c r="D435" s="107"/>
    </row>
    <row r="436" spans="1:4" ht="12.75">
      <c r="A436" s="106"/>
      <c r="B436" s="107"/>
      <c r="C436" s="106"/>
      <c r="D436" s="107"/>
    </row>
    <row r="437" spans="1:4" ht="12.75">
      <c r="A437" s="106"/>
      <c r="B437" s="107"/>
      <c r="C437" s="106"/>
      <c r="D437" s="107"/>
    </row>
    <row r="438" spans="1:4" ht="12.75">
      <c r="A438" s="106"/>
      <c r="B438" s="107"/>
      <c r="C438" s="106"/>
      <c r="D438" s="107"/>
    </row>
    <row r="439" spans="1:4" ht="12.75">
      <c r="A439" s="106"/>
      <c r="B439" s="107"/>
      <c r="C439" s="106"/>
      <c r="D439" s="107"/>
    </row>
    <row r="440" spans="1:4" ht="12.75">
      <c r="A440" s="106"/>
      <c r="B440" s="107"/>
      <c r="C440" s="106"/>
      <c r="D440" s="107"/>
    </row>
    <row r="441" spans="1:4" ht="12.75">
      <c r="A441" s="106"/>
      <c r="B441" s="107"/>
      <c r="C441" s="106"/>
      <c r="D441" s="107"/>
    </row>
    <row r="442" spans="1:4" ht="12.75">
      <c r="A442" s="106"/>
      <c r="B442" s="107"/>
      <c r="C442" s="106"/>
      <c r="D442" s="107"/>
    </row>
    <row r="443" spans="1:4" ht="12.75">
      <c r="A443" s="106"/>
      <c r="B443" s="107"/>
      <c r="C443" s="106"/>
      <c r="D443" s="107"/>
    </row>
    <row r="444" spans="1:4" ht="12.75">
      <c r="A444" s="106"/>
      <c r="B444" s="107"/>
      <c r="C444" s="106"/>
      <c r="D444" s="107"/>
    </row>
    <row r="445" spans="1:4" ht="12.75">
      <c r="A445" s="106"/>
      <c r="B445" s="107"/>
      <c r="C445" s="106"/>
      <c r="D445" s="107"/>
    </row>
    <row r="446" spans="1:4" ht="12.75">
      <c r="A446" s="106"/>
      <c r="B446" s="107"/>
      <c r="C446" s="106"/>
      <c r="D446" s="107"/>
    </row>
    <row r="447" spans="1:4" ht="12.75">
      <c r="A447" s="106"/>
      <c r="B447" s="107"/>
      <c r="C447" s="106"/>
      <c r="D447" s="107"/>
    </row>
    <row r="448" spans="1:4" ht="12.75">
      <c r="A448" s="106"/>
      <c r="B448" s="107"/>
      <c r="C448" s="106"/>
      <c r="D448" s="107"/>
    </row>
    <row r="449" spans="1:4" ht="12.75">
      <c r="A449" s="106"/>
      <c r="B449" s="107"/>
      <c r="C449" s="106"/>
      <c r="D449" s="107"/>
    </row>
    <row r="450" spans="1:4" ht="12.75">
      <c r="A450" s="106"/>
      <c r="B450" s="107"/>
      <c r="C450" s="106"/>
      <c r="D450" s="107"/>
    </row>
    <row r="451" spans="1:4" ht="12.75">
      <c r="A451" s="106"/>
      <c r="B451" s="107"/>
      <c r="C451" s="106"/>
      <c r="D451" s="107"/>
    </row>
    <row r="452" spans="1:4" ht="12.75">
      <c r="A452" s="106"/>
      <c r="B452" s="107"/>
      <c r="C452" s="106"/>
      <c r="D452" s="107"/>
    </row>
    <row r="453" spans="1:4" ht="12.75">
      <c r="A453" s="106"/>
      <c r="B453" s="107"/>
      <c r="C453" s="106"/>
      <c r="D453" s="107"/>
    </row>
    <row r="454" spans="1:4" ht="12.75">
      <c r="A454" s="106"/>
      <c r="B454" s="107"/>
      <c r="C454" s="106"/>
      <c r="D454" s="107"/>
    </row>
    <row r="455" spans="1:4" ht="12.75">
      <c r="A455" s="106"/>
      <c r="B455" s="107"/>
      <c r="C455" s="106"/>
      <c r="D455" s="107"/>
    </row>
    <row r="456" spans="1:4" ht="12.75">
      <c r="A456" s="106"/>
      <c r="B456" s="107"/>
      <c r="C456" s="106"/>
      <c r="D456" s="107"/>
    </row>
    <row r="457" spans="1:4" ht="12.75">
      <c r="A457" s="106"/>
      <c r="B457" s="107"/>
      <c r="C457" s="106"/>
      <c r="D457" s="107"/>
    </row>
    <row r="458" spans="1:4" ht="12.75">
      <c r="A458" s="106"/>
      <c r="B458" s="107"/>
      <c r="C458" s="106"/>
      <c r="D458" s="107"/>
    </row>
    <row r="459" spans="1:4" ht="12.75">
      <c r="A459" s="106"/>
      <c r="B459" s="107"/>
      <c r="C459" s="106"/>
      <c r="D459" s="107"/>
    </row>
    <row r="460" spans="1:4" ht="12.75">
      <c r="A460" s="106"/>
      <c r="B460" s="107"/>
      <c r="C460" s="106"/>
      <c r="D460" s="107"/>
    </row>
    <row r="461" spans="1:4" ht="12.75">
      <c r="A461" s="106"/>
      <c r="B461" s="107"/>
      <c r="C461" s="106"/>
      <c r="D461" s="107"/>
    </row>
    <row r="462" spans="1:4" ht="12.75">
      <c r="A462" s="106"/>
      <c r="B462" s="107"/>
      <c r="C462" s="106"/>
      <c r="D462" s="107"/>
    </row>
    <row r="463" spans="1:4" ht="12.75">
      <c r="A463" s="106"/>
      <c r="B463" s="107"/>
      <c r="C463" s="106"/>
      <c r="D463" s="107"/>
    </row>
    <row r="464" spans="1:4" ht="12.75">
      <c r="A464" s="106"/>
      <c r="B464" s="107"/>
      <c r="C464" s="106"/>
      <c r="D464" s="107"/>
    </row>
    <row r="465" spans="1:4" ht="12.75">
      <c r="A465" s="106"/>
      <c r="B465" s="107"/>
      <c r="C465" s="106"/>
      <c r="D465" s="107"/>
    </row>
    <row r="466" spans="1:4" ht="12.75">
      <c r="A466" s="106"/>
      <c r="B466" s="107"/>
      <c r="C466" s="106"/>
      <c r="D466" s="107"/>
    </row>
    <row r="467" spans="1:4" ht="12.75">
      <c r="A467" s="106"/>
      <c r="B467" s="107"/>
      <c r="C467" s="106"/>
      <c r="D467" s="107"/>
    </row>
    <row r="468" spans="1:4" ht="12.75">
      <c r="A468" s="106"/>
      <c r="B468" s="107"/>
      <c r="C468" s="106"/>
      <c r="D468" s="107"/>
    </row>
    <row r="469" spans="1:4" ht="12.75">
      <c r="A469" s="106"/>
      <c r="B469" s="107"/>
      <c r="C469" s="106"/>
      <c r="D469" s="107"/>
    </row>
    <row r="470" spans="1:4" ht="12.75">
      <c r="A470" s="106"/>
      <c r="B470" s="107"/>
      <c r="C470" s="106"/>
      <c r="D470" s="107"/>
    </row>
    <row r="471" spans="1:4" ht="12.75">
      <c r="A471" s="106"/>
      <c r="B471" s="107"/>
      <c r="C471" s="106"/>
      <c r="D471" s="107"/>
    </row>
    <row r="472" spans="1:4" ht="12.75">
      <c r="A472" s="106"/>
      <c r="B472" s="107"/>
      <c r="C472" s="106"/>
      <c r="D472" s="107"/>
    </row>
    <row r="473" spans="1:4" ht="12.75">
      <c r="A473" s="106"/>
      <c r="B473" s="107"/>
      <c r="C473" s="106"/>
      <c r="D473" s="107"/>
    </row>
    <row r="474" spans="1:4" ht="12.75">
      <c r="A474" s="106"/>
      <c r="B474" s="107"/>
      <c r="C474" s="106"/>
      <c r="D474" s="107"/>
    </row>
    <row r="475" spans="1:4" ht="12.75">
      <c r="A475" s="106"/>
      <c r="B475" s="107"/>
      <c r="C475" s="106"/>
      <c r="D475" s="107"/>
    </row>
    <row r="476" spans="1:4" ht="12.75">
      <c r="A476" s="106"/>
      <c r="B476" s="107"/>
      <c r="C476" s="106"/>
      <c r="D476" s="107"/>
    </row>
    <row r="477" spans="1:4" ht="12.75">
      <c r="A477" s="106"/>
      <c r="B477" s="107"/>
      <c r="C477" s="106"/>
      <c r="D477" s="107"/>
    </row>
    <row r="478" spans="1:4" ht="12.75">
      <c r="A478" s="106"/>
      <c r="B478" s="107"/>
      <c r="C478" s="106"/>
      <c r="D478" s="107"/>
    </row>
    <row r="479" spans="1:4" ht="12.75">
      <c r="A479" s="106"/>
      <c r="B479" s="107"/>
      <c r="C479" s="106"/>
      <c r="D479" s="107"/>
    </row>
    <row r="480" spans="1:4" ht="12.75">
      <c r="A480" s="106"/>
      <c r="B480" s="107"/>
      <c r="C480" s="106"/>
      <c r="D480" s="107"/>
    </row>
    <row r="481" spans="1:4" ht="12.75">
      <c r="A481" s="106"/>
      <c r="B481" s="107"/>
      <c r="C481" s="106"/>
      <c r="D481" s="107"/>
    </row>
    <row r="482" spans="1:4" ht="12.75">
      <c r="A482" s="106"/>
      <c r="B482" s="107"/>
      <c r="C482" s="106"/>
      <c r="D482" s="107"/>
    </row>
    <row r="483" spans="1:4" ht="12.75">
      <c r="A483" s="106"/>
      <c r="B483" s="107"/>
      <c r="C483" s="106"/>
      <c r="D483" s="107"/>
    </row>
    <row r="484" spans="1:4" ht="12.75">
      <c r="A484" s="106"/>
      <c r="B484" s="107"/>
      <c r="C484" s="106"/>
      <c r="D484" s="107"/>
    </row>
    <row r="485" spans="1:4" ht="12.75">
      <c r="A485" s="106"/>
      <c r="B485" s="107"/>
      <c r="C485" s="106"/>
      <c r="D485" s="107"/>
    </row>
    <row r="486" spans="1:4" ht="12.75">
      <c r="A486" s="106"/>
      <c r="B486" s="107"/>
      <c r="C486" s="106"/>
      <c r="D486" s="107"/>
    </row>
    <row r="487" spans="1:4" ht="12.75">
      <c r="A487" s="106"/>
      <c r="B487" s="107"/>
      <c r="C487" s="106"/>
      <c r="D487" s="107"/>
    </row>
    <row r="488" spans="1:4" ht="12.75">
      <c r="A488" s="106"/>
      <c r="B488" s="107"/>
      <c r="C488" s="106"/>
      <c r="D488" s="107"/>
    </row>
    <row r="489" spans="1:4" ht="12.75">
      <c r="A489" s="106"/>
      <c r="B489" s="107"/>
      <c r="C489" s="106"/>
      <c r="D489" s="107"/>
    </row>
    <row r="490" spans="1:4" ht="12.75">
      <c r="A490" s="106"/>
      <c r="B490" s="107"/>
      <c r="C490" s="106"/>
      <c r="D490" s="107"/>
    </row>
    <row r="491" spans="1:4" ht="12.75">
      <c r="A491" s="106"/>
      <c r="B491" s="107"/>
      <c r="C491" s="106"/>
      <c r="D491" s="107"/>
    </row>
    <row r="492" spans="1:4" ht="12.75">
      <c r="A492" s="106"/>
      <c r="B492" s="107"/>
      <c r="C492" s="106"/>
      <c r="D492" s="107"/>
    </row>
    <row r="493" spans="1:4" ht="12.75">
      <c r="A493" s="106"/>
      <c r="B493" s="107"/>
      <c r="C493" s="106"/>
      <c r="D493" s="107"/>
    </row>
    <row r="494" spans="1:4" ht="12.75">
      <c r="A494" s="106"/>
      <c r="B494" s="107"/>
      <c r="C494" s="106"/>
      <c r="D494" s="107"/>
    </row>
    <row r="495" spans="1:4" ht="12.75">
      <c r="A495" s="106"/>
      <c r="B495" s="107"/>
      <c r="C495" s="106"/>
      <c r="D495" s="107"/>
    </row>
    <row r="496" spans="1:4" ht="12.75">
      <c r="A496" s="106"/>
      <c r="B496" s="107"/>
      <c r="C496" s="106"/>
      <c r="D496" s="107"/>
    </row>
    <row r="497" spans="1:4" ht="12.75">
      <c r="A497" s="106"/>
      <c r="B497" s="107"/>
      <c r="C497" s="106"/>
      <c r="D497" s="107"/>
    </row>
    <row r="498" spans="1:4" ht="12.75">
      <c r="A498" s="106"/>
      <c r="B498" s="107"/>
      <c r="C498" s="106"/>
      <c r="D498" s="107"/>
    </row>
    <row r="499" spans="1:4" ht="12.75">
      <c r="A499" s="106"/>
      <c r="B499" s="107"/>
      <c r="C499" s="106"/>
      <c r="D499" s="107"/>
    </row>
    <row r="500" spans="1:4" ht="12.75">
      <c r="A500" s="106"/>
      <c r="B500" s="107"/>
      <c r="C500" s="106"/>
      <c r="D500" s="107"/>
    </row>
    <row r="501" spans="1:4" ht="12.75">
      <c r="A501" s="106"/>
      <c r="B501" s="107"/>
      <c r="C501" s="106"/>
      <c r="D501" s="107"/>
    </row>
    <row r="502" spans="1:4" ht="12.75">
      <c r="A502" s="106"/>
      <c r="B502" s="107"/>
      <c r="C502" s="106"/>
      <c r="D502" s="107"/>
    </row>
    <row r="503" spans="1:4" ht="12.75">
      <c r="A503" s="106"/>
      <c r="B503" s="107"/>
      <c r="C503" s="106"/>
      <c r="D503" s="107"/>
    </row>
    <row r="504" spans="1:4" ht="12.75">
      <c r="A504" s="106"/>
      <c r="B504" s="107"/>
      <c r="C504" s="106"/>
      <c r="D504" s="107"/>
    </row>
    <row r="505" spans="1:4" ht="12.75">
      <c r="A505" s="106"/>
      <c r="B505" s="107"/>
      <c r="C505" s="106"/>
      <c r="D505" s="107"/>
    </row>
    <row r="506" spans="1:4" ht="12.75">
      <c r="A506" s="106"/>
      <c r="B506" s="107"/>
      <c r="C506" s="106"/>
      <c r="D506" s="107"/>
    </row>
    <row r="507" spans="1:4" ht="12.75">
      <c r="A507" s="106"/>
      <c r="B507" s="107"/>
      <c r="C507" s="106"/>
      <c r="D507" s="107"/>
    </row>
    <row r="508" spans="1:4" ht="12.75">
      <c r="A508" s="106"/>
      <c r="B508" s="107"/>
      <c r="C508" s="106"/>
      <c r="D508" s="107"/>
    </row>
    <row r="509" spans="1:4" ht="12.75">
      <c r="A509" s="106"/>
      <c r="B509" s="107"/>
      <c r="C509" s="106"/>
      <c r="D509" s="107"/>
    </row>
    <row r="510" spans="1:4" ht="12.75">
      <c r="A510" s="106"/>
      <c r="B510" s="107"/>
      <c r="C510" s="106"/>
      <c r="D510" s="107"/>
    </row>
    <row r="511" spans="1:4" ht="12.75">
      <c r="A511" s="106"/>
      <c r="B511" s="107"/>
      <c r="C511" s="106"/>
      <c r="D511" s="107"/>
    </row>
    <row r="512" spans="1:4" ht="12.75">
      <c r="A512" s="106"/>
      <c r="B512" s="107"/>
      <c r="C512" s="106"/>
      <c r="D512" s="107"/>
    </row>
    <row r="513" spans="1:4" ht="12.75">
      <c r="A513" s="106"/>
      <c r="B513" s="107"/>
      <c r="C513" s="106"/>
      <c r="D513" s="107"/>
    </row>
    <row r="514" spans="1:4" ht="12.75">
      <c r="A514" s="106"/>
      <c r="B514" s="107"/>
      <c r="C514" s="106"/>
      <c r="D514" s="107"/>
    </row>
    <row r="515" spans="1:4" ht="12.75">
      <c r="A515" s="106"/>
      <c r="B515" s="107"/>
      <c r="C515" s="106"/>
      <c r="D515" s="107"/>
    </row>
    <row r="516" spans="1:4" ht="12.75">
      <c r="A516" s="106"/>
      <c r="B516" s="107"/>
      <c r="C516" s="106"/>
      <c r="D516" s="107"/>
    </row>
    <row r="517" spans="1:4" ht="12.75">
      <c r="A517" s="106"/>
      <c r="B517" s="107"/>
      <c r="C517" s="106"/>
      <c r="D517" s="107"/>
    </row>
    <row r="518" spans="1:4" ht="12.75">
      <c r="A518" s="106"/>
      <c r="B518" s="107"/>
      <c r="C518" s="106"/>
      <c r="D518" s="107"/>
    </row>
    <row r="519" spans="1:4" ht="12.75">
      <c r="A519" s="106"/>
      <c r="B519" s="107"/>
      <c r="C519" s="106"/>
      <c r="D519" s="107"/>
    </row>
    <row r="520" spans="1:4" ht="12.75">
      <c r="A520" s="106"/>
      <c r="B520" s="107"/>
      <c r="C520" s="106"/>
      <c r="D520" s="107"/>
    </row>
    <row r="521" spans="1:4" ht="12.75">
      <c r="A521" s="106"/>
      <c r="B521" s="107"/>
      <c r="C521" s="106"/>
      <c r="D521" s="107"/>
    </row>
    <row r="522" spans="1:4" ht="12.75">
      <c r="A522" s="106"/>
      <c r="B522" s="107"/>
      <c r="C522" s="106"/>
      <c r="D522" s="107"/>
    </row>
    <row r="523" spans="1:4" ht="12.75">
      <c r="A523" s="106"/>
      <c r="B523" s="107"/>
      <c r="C523" s="106"/>
      <c r="D523" s="107"/>
    </row>
    <row r="524" spans="1:4" ht="12.75">
      <c r="A524" s="106"/>
      <c r="B524" s="107"/>
      <c r="C524" s="106"/>
      <c r="D524" s="107"/>
    </row>
    <row r="525" spans="1:4" ht="12.75">
      <c r="A525" s="106"/>
      <c r="B525" s="107"/>
      <c r="C525" s="106"/>
      <c r="D525" s="107"/>
    </row>
    <row r="526" spans="1:4" ht="12.75">
      <c r="A526" s="106"/>
      <c r="B526" s="107"/>
      <c r="C526" s="106"/>
      <c r="D526" s="107"/>
    </row>
    <row r="527" spans="1:4" ht="12.75">
      <c r="A527" s="106"/>
      <c r="B527" s="107"/>
      <c r="C527" s="106"/>
      <c r="D527" s="107"/>
    </row>
    <row r="528" spans="1:4" ht="12.75">
      <c r="A528" s="106"/>
      <c r="B528" s="107"/>
      <c r="C528" s="106"/>
      <c r="D528" s="107"/>
    </row>
    <row r="529" spans="1:4" ht="12.75">
      <c r="A529" s="106"/>
      <c r="B529" s="107"/>
      <c r="C529" s="106"/>
      <c r="D529" s="107"/>
    </row>
    <row r="530" spans="1:4" ht="12.75">
      <c r="A530" s="106"/>
      <c r="B530" s="107"/>
      <c r="C530" s="106"/>
      <c r="D530" s="107"/>
    </row>
    <row r="531" spans="1:4" ht="12.75">
      <c r="A531" s="106"/>
      <c r="B531" s="107"/>
      <c r="C531" s="106"/>
      <c r="D531" s="107"/>
    </row>
    <row r="532" spans="1:4" ht="12.75">
      <c r="A532" s="106"/>
      <c r="B532" s="107"/>
      <c r="C532" s="106"/>
      <c r="D532" s="107"/>
    </row>
    <row r="533" spans="1:4" ht="12.75">
      <c r="A533" s="106"/>
      <c r="B533" s="107"/>
      <c r="C533" s="106"/>
      <c r="D533" s="107"/>
    </row>
    <row r="534" spans="1:4" ht="12.75">
      <c r="A534" s="106"/>
      <c r="B534" s="107"/>
      <c r="C534" s="106"/>
      <c r="D534" s="107"/>
    </row>
    <row r="535" spans="1:4" ht="12.75">
      <c r="A535" s="106"/>
      <c r="B535" s="107"/>
      <c r="C535" s="106"/>
      <c r="D535" s="107"/>
    </row>
    <row r="536" spans="1:4" ht="12.75">
      <c r="A536" s="106"/>
      <c r="B536" s="107"/>
      <c r="C536" s="106"/>
      <c r="D536" s="107"/>
    </row>
    <row r="537" spans="1:4" ht="12.75">
      <c r="A537" s="106"/>
      <c r="B537" s="107"/>
      <c r="C537" s="106"/>
      <c r="D537" s="107"/>
    </row>
    <row r="538" spans="1:4" ht="12.75">
      <c r="A538" s="106"/>
      <c r="B538" s="107"/>
      <c r="C538" s="106"/>
      <c r="D538" s="107"/>
    </row>
    <row r="539" spans="1:4" ht="12.75">
      <c r="A539" s="106"/>
      <c r="B539" s="107"/>
      <c r="C539" s="106"/>
      <c r="D539" s="107"/>
    </row>
    <row r="540" spans="1:4" ht="12.75">
      <c r="A540" s="106"/>
      <c r="B540" s="107"/>
      <c r="C540" s="106"/>
      <c r="D540" s="107"/>
    </row>
    <row r="541" spans="1:4" ht="12.75">
      <c r="A541" s="106"/>
      <c r="B541" s="107"/>
      <c r="C541" s="106"/>
      <c r="D541" s="107"/>
    </row>
    <row r="542" spans="1:4" ht="12.75">
      <c r="A542" s="106"/>
      <c r="B542" s="107"/>
      <c r="C542" s="106"/>
      <c r="D542" s="107"/>
    </row>
    <row r="543" spans="1:4" ht="12.75">
      <c r="A543" s="106"/>
      <c r="B543" s="107"/>
      <c r="C543" s="106"/>
      <c r="D543" s="107"/>
    </row>
    <row r="544" spans="1:4" ht="12.75">
      <c r="A544" s="106"/>
      <c r="B544" s="107"/>
      <c r="C544" s="106"/>
      <c r="D544" s="107"/>
    </row>
    <row r="545" spans="1:4" ht="12.75">
      <c r="A545" s="106"/>
      <c r="B545" s="107"/>
      <c r="C545" s="106"/>
      <c r="D545" s="107"/>
    </row>
    <row r="546" spans="1:4" ht="12.75">
      <c r="A546" s="106"/>
      <c r="B546" s="107"/>
      <c r="C546" s="106"/>
      <c r="D546" s="107"/>
    </row>
    <row r="547" spans="1:4" ht="12.75">
      <c r="A547" s="106"/>
      <c r="B547" s="107"/>
      <c r="C547" s="106"/>
      <c r="D547" s="107"/>
    </row>
    <row r="548" spans="1:4" ht="12.75">
      <c r="A548" s="106"/>
      <c r="B548" s="107"/>
      <c r="C548" s="106"/>
      <c r="D548" s="107"/>
    </row>
    <row r="549" spans="1:4" ht="12.75">
      <c r="A549" s="106"/>
      <c r="B549" s="107"/>
      <c r="C549" s="106"/>
      <c r="D549" s="107"/>
    </row>
    <row r="550" spans="1:4" ht="12.75">
      <c r="A550" s="106"/>
      <c r="B550" s="107"/>
      <c r="C550" s="106"/>
      <c r="D550" s="107"/>
    </row>
    <row r="551" spans="1:4" ht="12.75">
      <c r="A551" s="106"/>
      <c r="B551" s="107"/>
      <c r="C551" s="106"/>
      <c r="D551" s="107"/>
    </row>
    <row r="552" spans="1:4" ht="12.75">
      <c r="A552" s="106"/>
      <c r="B552" s="107"/>
      <c r="C552" s="106"/>
      <c r="D552" s="107"/>
    </row>
    <row r="553" spans="1:4" ht="12.75">
      <c r="A553" s="106"/>
      <c r="B553" s="107"/>
      <c r="C553" s="106"/>
      <c r="D553" s="107"/>
    </row>
    <row r="554" spans="1:4" ht="12.75">
      <c r="A554" s="106"/>
      <c r="B554" s="107"/>
      <c r="C554" s="106"/>
      <c r="D554" s="107"/>
    </row>
    <row r="555" spans="1:4" ht="12.75">
      <c r="A555" s="106"/>
      <c r="B555" s="107"/>
      <c r="C555" s="106"/>
      <c r="D555" s="107"/>
    </row>
    <row r="556" spans="1:4" ht="12.75">
      <c r="A556" s="106"/>
      <c r="B556" s="107"/>
      <c r="C556" s="106"/>
      <c r="D556" s="107"/>
    </row>
    <row r="557" spans="1:4" ht="12.75">
      <c r="A557" s="106"/>
      <c r="B557" s="107"/>
      <c r="C557" s="106"/>
      <c r="D557" s="107"/>
    </row>
    <row r="558" spans="1:4" ht="12.75">
      <c r="A558" s="106"/>
      <c r="B558" s="107"/>
      <c r="C558" s="106"/>
      <c r="D558" s="107"/>
    </row>
    <row r="559" spans="1:4" ht="12.75">
      <c r="A559" s="106"/>
      <c r="B559" s="107"/>
      <c r="C559" s="106"/>
      <c r="D559" s="107"/>
    </row>
    <row r="560" spans="1:4" ht="12.75">
      <c r="A560" s="106"/>
      <c r="B560" s="107"/>
      <c r="C560" s="106"/>
      <c r="D560" s="107"/>
    </row>
    <row r="561" spans="1:4" ht="12.75">
      <c r="A561" s="106"/>
      <c r="B561" s="107"/>
      <c r="C561" s="106"/>
      <c r="D561" s="107"/>
    </row>
    <row r="562" spans="1:4" ht="12.75">
      <c r="A562" s="106"/>
      <c r="B562" s="107"/>
      <c r="C562" s="106"/>
      <c r="D562" s="107"/>
    </row>
    <row r="563" spans="1:4" ht="12.75">
      <c r="A563" s="106"/>
      <c r="B563" s="107"/>
      <c r="C563" s="106"/>
      <c r="D563" s="107"/>
    </row>
    <row r="564" spans="1:4" ht="12.75">
      <c r="A564" s="106"/>
      <c r="B564" s="107"/>
      <c r="C564" s="106"/>
      <c r="D564" s="107"/>
    </row>
    <row r="565" spans="1:4" ht="12.75">
      <c r="A565" s="106"/>
      <c r="B565" s="107"/>
      <c r="C565" s="106"/>
      <c r="D565" s="107"/>
    </row>
    <row r="566" spans="1:4" ht="12.75">
      <c r="A566" s="106"/>
      <c r="B566" s="107"/>
      <c r="C566" s="106"/>
      <c r="D566" s="107"/>
    </row>
    <row r="567" spans="1:4" ht="12.75">
      <c r="A567" s="106"/>
      <c r="B567" s="107"/>
      <c r="C567" s="106"/>
      <c r="D567" s="107"/>
    </row>
    <row r="568" spans="1:4" ht="12.75">
      <c r="A568" s="106"/>
      <c r="B568" s="107"/>
      <c r="C568" s="106"/>
      <c r="D568" s="107"/>
    </row>
    <row r="569" spans="1:4" ht="12.75">
      <c r="A569" s="106"/>
      <c r="B569" s="107"/>
      <c r="C569" s="106"/>
      <c r="D569" s="107"/>
    </row>
    <row r="570" spans="1:4" ht="12.75">
      <c r="A570" s="106"/>
      <c r="B570" s="107"/>
      <c r="C570" s="106"/>
      <c r="D570" s="107"/>
    </row>
    <row r="571" spans="1:4" ht="12.75">
      <c r="A571" s="106"/>
      <c r="B571" s="107"/>
      <c r="C571" s="106"/>
      <c r="D571" s="107"/>
    </row>
    <row r="572" spans="1:4" ht="12.75">
      <c r="A572" s="106"/>
      <c r="B572" s="107"/>
      <c r="C572" s="106"/>
      <c r="D572" s="107"/>
    </row>
    <row r="573" spans="1:4" ht="12.75">
      <c r="A573" s="106"/>
      <c r="B573" s="107"/>
      <c r="C573" s="106"/>
      <c r="D573" s="107"/>
    </row>
    <row r="574" spans="1:4" ht="12.75">
      <c r="A574" s="106"/>
      <c r="B574" s="107"/>
      <c r="C574" s="106"/>
      <c r="D574" s="107"/>
    </row>
    <row r="575" spans="1:4" ht="12.75">
      <c r="A575" s="106"/>
      <c r="B575" s="107"/>
      <c r="C575" s="106"/>
      <c r="D575" s="107"/>
    </row>
    <row r="576" spans="1:4" ht="12.75">
      <c r="A576" s="106"/>
      <c r="B576" s="107"/>
      <c r="C576" s="106"/>
      <c r="D576" s="107"/>
    </row>
    <row r="577" spans="1:4" ht="12.75">
      <c r="A577" s="106"/>
      <c r="B577" s="107"/>
      <c r="C577" s="106"/>
      <c r="D577" s="107"/>
    </row>
    <row r="578" spans="1:4" ht="12.75">
      <c r="A578" s="106"/>
      <c r="B578" s="107"/>
      <c r="C578" s="106"/>
      <c r="D578" s="107"/>
    </row>
    <row r="579" spans="1:4" ht="12.75">
      <c r="A579" s="106"/>
      <c r="B579" s="107"/>
      <c r="C579" s="106"/>
      <c r="D579" s="107"/>
    </row>
    <row r="580" spans="1:4" ht="12.75">
      <c r="A580" s="106"/>
      <c r="B580" s="107"/>
      <c r="C580" s="106"/>
      <c r="D580" s="107"/>
    </row>
    <row r="581" spans="1:4" ht="12.75">
      <c r="A581" s="106"/>
      <c r="B581" s="107"/>
      <c r="C581" s="106"/>
      <c r="D581" s="107"/>
    </row>
    <row r="582" spans="1:4" ht="12.75">
      <c r="A582" s="106"/>
      <c r="B582" s="107"/>
      <c r="C582" s="106"/>
      <c r="D582" s="107"/>
    </row>
    <row r="583" spans="1:4" ht="12.75">
      <c r="A583" s="106"/>
      <c r="B583" s="107"/>
      <c r="C583" s="106"/>
      <c r="D583" s="107"/>
    </row>
    <row r="584" spans="1:4" ht="12.75">
      <c r="A584" s="106"/>
      <c r="B584" s="107"/>
      <c r="C584" s="106"/>
      <c r="D584" s="107"/>
    </row>
    <row r="585" spans="1:4" ht="12.75">
      <c r="A585" s="106"/>
      <c r="B585" s="107"/>
      <c r="C585" s="106"/>
      <c r="D585" s="107"/>
    </row>
    <row r="586" spans="1:4" ht="12.75">
      <c r="A586" s="106"/>
      <c r="B586" s="107"/>
      <c r="C586" s="106"/>
      <c r="D586" s="107"/>
    </row>
    <row r="587" spans="1:4" ht="12.75">
      <c r="A587" s="106"/>
      <c r="B587" s="107"/>
      <c r="C587" s="106"/>
      <c r="D587" s="107"/>
    </row>
    <row r="588" spans="1:4" ht="12.75">
      <c r="A588" s="106"/>
      <c r="B588" s="107"/>
      <c r="C588" s="106"/>
      <c r="D588" s="107"/>
    </row>
    <row r="589" spans="1:4" ht="12.75">
      <c r="A589" s="106"/>
      <c r="B589" s="107"/>
      <c r="C589" s="106"/>
      <c r="D589" s="107"/>
    </row>
    <row r="590" spans="1:4" ht="12.75">
      <c r="A590" s="106"/>
      <c r="B590" s="107"/>
      <c r="C590" s="106"/>
      <c r="D590" s="107"/>
    </row>
    <row r="591" spans="1:4" ht="12.75">
      <c r="A591" s="106"/>
      <c r="B591" s="107"/>
      <c r="C591" s="106"/>
      <c r="D591" s="107"/>
    </row>
    <row r="592" spans="1:4" ht="12.75">
      <c r="A592" s="106"/>
      <c r="B592" s="107"/>
      <c r="C592" s="106"/>
      <c r="D592" s="107"/>
    </row>
    <row r="593" spans="1:4" ht="12.75">
      <c r="A593" s="106"/>
      <c r="B593" s="107"/>
      <c r="C593" s="106"/>
      <c r="D593" s="107"/>
    </row>
    <row r="594" spans="1:4" ht="12.75">
      <c r="A594" s="106"/>
      <c r="B594" s="107"/>
      <c r="C594" s="106"/>
      <c r="D594" s="107"/>
    </row>
    <row r="595" spans="1:4" ht="12.75">
      <c r="A595" s="106"/>
      <c r="B595" s="107"/>
      <c r="C595" s="106"/>
      <c r="D595" s="107"/>
    </row>
    <row r="596" spans="1:4" ht="12.75">
      <c r="A596" s="106"/>
      <c r="B596" s="107"/>
      <c r="C596" s="106"/>
      <c r="D596" s="107"/>
    </row>
    <row r="597" spans="1:4" ht="12.75">
      <c r="A597" s="106"/>
      <c r="B597" s="107"/>
      <c r="C597" s="106"/>
      <c r="D597" s="107"/>
    </row>
    <row r="598" spans="1:4" ht="12.75">
      <c r="A598" s="106"/>
      <c r="B598" s="107"/>
      <c r="C598" s="106"/>
      <c r="D598" s="107"/>
    </row>
    <row r="599" spans="1:4" ht="12.75">
      <c r="A599" s="106"/>
      <c r="B599" s="107"/>
      <c r="C599" s="106"/>
      <c r="D599" s="107"/>
    </row>
    <row r="600" spans="1:4" ht="12.75">
      <c r="A600" s="106"/>
      <c r="B600" s="107"/>
      <c r="C600" s="106"/>
      <c r="D600" s="107"/>
    </row>
    <row r="601" spans="1:4" ht="12.75">
      <c r="A601" s="106"/>
      <c r="B601" s="107"/>
      <c r="C601" s="106"/>
      <c r="D601" s="107"/>
    </row>
    <row r="602" spans="1:4" ht="12.75">
      <c r="A602" s="106"/>
      <c r="B602" s="107"/>
      <c r="C602" s="106"/>
      <c r="D602" s="107"/>
    </row>
    <row r="603" spans="1:4" ht="12.75">
      <c r="A603" s="106"/>
      <c r="B603" s="107"/>
      <c r="C603" s="106"/>
      <c r="D603" s="107"/>
    </row>
    <row r="604" spans="1:4" ht="12.75">
      <c r="A604" s="106"/>
      <c r="B604" s="107"/>
      <c r="C604" s="106"/>
      <c r="D604" s="107"/>
    </row>
    <row r="605" spans="1:4" ht="12.75">
      <c r="A605" s="106"/>
      <c r="B605" s="107"/>
      <c r="C605" s="106"/>
      <c r="D605" s="107"/>
    </row>
    <row r="606" spans="1:4" ht="12.75">
      <c r="A606" s="106"/>
      <c r="B606" s="107"/>
      <c r="C606" s="106"/>
      <c r="D606" s="107"/>
    </row>
    <row r="607" spans="1:4" ht="12.75">
      <c r="A607" s="106"/>
      <c r="B607" s="107"/>
      <c r="C607" s="106"/>
      <c r="D607" s="107"/>
    </row>
    <row r="608" spans="1:4" ht="12.75">
      <c r="A608" s="106"/>
      <c r="B608" s="107"/>
      <c r="C608" s="106"/>
      <c r="D608" s="107"/>
    </row>
    <row r="609" spans="1:4" ht="12.75">
      <c r="A609" s="106"/>
      <c r="B609" s="107"/>
      <c r="C609" s="106"/>
      <c r="D609" s="107"/>
    </row>
    <row r="610" spans="1:4" ht="12.75">
      <c r="A610" s="106"/>
      <c r="B610" s="107"/>
      <c r="C610" s="106"/>
      <c r="D610" s="107"/>
    </row>
    <row r="611" spans="1:4" ht="12.75">
      <c r="A611" s="106"/>
      <c r="B611" s="107"/>
      <c r="C611" s="106"/>
      <c r="D611" s="107"/>
    </row>
    <row r="612" spans="1:4" ht="12.75">
      <c r="A612" s="106"/>
      <c r="B612" s="107"/>
      <c r="C612" s="106"/>
      <c r="D612" s="107"/>
    </row>
    <row r="613" spans="1:4" ht="12.75">
      <c r="A613" s="106"/>
      <c r="B613" s="107"/>
      <c r="C613" s="106"/>
      <c r="D613" s="107"/>
    </row>
    <row r="614" spans="1:4" ht="12.75">
      <c r="A614" s="106"/>
      <c r="B614" s="107"/>
      <c r="C614" s="106"/>
      <c r="D614" s="107"/>
    </row>
    <row r="615" spans="1:4" ht="12.75">
      <c r="A615" s="106"/>
      <c r="B615" s="107"/>
      <c r="C615" s="106"/>
      <c r="D615" s="107"/>
    </row>
    <row r="616" spans="1:4" ht="12.75">
      <c r="A616" s="106"/>
      <c r="B616" s="107"/>
      <c r="C616" s="106"/>
      <c r="D616" s="107"/>
    </row>
    <row r="617" spans="1:4" ht="12.75">
      <c r="A617" s="106"/>
      <c r="B617" s="107"/>
      <c r="C617" s="106"/>
      <c r="D617" s="107"/>
    </row>
    <row r="618" spans="1:4" ht="12.75">
      <c r="A618" s="106"/>
      <c r="B618" s="107"/>
      <c r="C618" s="106"/>
      <c r="D618" s="107"/>
    </row>
    <row r="619" spans="1:4" ht="12.75">
      <c r="A619" s="106"/>
      <c r="B619" s="107"/>
      <c r="C619" s="106"/>
      <c r="D619" s="107"/>
    </row>
    <row r="620" spans="1:4" ht="12.75">
      <c r="A620" s="106"/>
      <c r="B620" s="107"/>
      <c r="C620" s="106"/>
      <c r="D620" s="107"/>
    </row>
    <row r="621" spans="1:4" ht="12.75">
      <c r="A621" s="106"/>
      <c r="B621" s="107"/>
      <c r="C621" s="106"/>
      <c r="D621" s="107"/>
    </row>
    <row r="622" spans="1:4" ht="12.75">
      <c r="A622" s="106"/>
      <c r="B622" s="107"/>
      <c r="C622" s="106"/>
      <c r="D622" s="107"/>
    </row>
    <row r="623" spans="1:4" ht="12.75">
      <c r="A623" s="106"/>
      <c r="B623" s="107"/>
      <c r="C623" s="106"/>
      <c r="D623" s="107"/>
    </row>
    <row r="624" spans="1:4" ht="12.75">
      <c r="A624" s="106"/>
      <c r="B624" s="107"/>
      <c r="C624" s="106"/>
      <c r="D624" s="107"/>
    </row>
    <row r="625" spans="1:4" ht="12.75">
      <c r="A625" s="106"/>
      <c r="B625" s="107"/>
      <c r="C625" s="106"/>
      <c r="D625" s="107"/>
    </row>
    <row r="626" spans="1:4" ht="12.75">
      <c r="A626" s="106"/>
      <c r="B626" s="107"/>
      <c r="C626" s="106"/>
      <c r="D626" s="107"/>
    </row>
    <row r="627" spans="1:4" ht="12.75">
      <c r="A627" s="106"/>
      <c r="B627" s="107"/>
      <c r="C627" s="106"/>
      <c r="D627" s="107"/>
    </row>
    <row r="628" spans="1:4" ht="12.75">
      <c r="A628" s="106"/>
      <c r="B628" s="107"/>
      <c r="C628" s="106"/>
      <c r="D628" s="107"/>
    </row>
    <row r="629" spans="1:4" ht="12.75">
      <c r="A629" s="106"/>
      <c r="B629" s="107"/>
      <c r="C629" s="106"/>
      <c r="D629" s="107"/>
    </row>
    <row r="630" spans="1:4" ht="12.75">
      <c r="A630" s="106"/>
      <c r="B630" s="107"/>
      <c r="C630" s="106"/>
      <c r="D630" s="107"/>
    </row>
    <row r="631" spans="1:4" ht="12.75">
      <c r="A631" s="106"/>
      <c r="B631" s="107"/>
      <c r="C631" s="106"/>
      <c r="D631" s="107"/>
    </row>
    <row r="632" spans="1:4" ht="12.75">
      <c r="A632" s="106"/>
      <c r="B632" s="107"/>
      <c r="C632" s="106"/>
      <c r="D632" s="107"/>
    </row>
    <row r="633" spans="1:4" ht="12.75">
      <c r="A633" s="106"/>
      <c r="B633" s="107"/>
      <c r="C633" s="106"/>
      <c r="D633" s="107"/>
    </row>
    <row r="634" spans="1:4" ht="12.75">
      <c r="A634" s="106"/>
      <c r="B634" s="107"/>
      <c r="C634" s="106"/>
      <c r="D634" s="107"/>
    </row>
    <row r="635" spans="1:4" ht="12.75">
      <c r="A635" s="106"/>
      <c r="B635" s="107"/>
      <c r="C635" s="106"/>
      <c r="D635" s="107"/>
    </row>
    <row r="636" spans="1:4" ht="12.75">
      <c r="A636" s="106"/>
      <c r="B636" s="107"/>
      <c r="C636" s="106"/>
      <c r="D636" s="107"/>
    </row>
    <row r="637" spans="1:4" ht="12.75">
      <c r="A637" s="106"/>
      <c r="B637" s="107"/>
      <c r="C637" s="106"/>
      <c r="D637" s="107"/>
    </row>
    <row r="638" spans="1:4" ht="12.75">
      <c r="A638" s="106"/>
      <c r="B638" s="107"/>
      <c r="C638" s="106"/>
      <c r="D638" s="107"/>
    </row>
    <row r="639" spans="1:4" ht="12.75">
      <c r="A639" s="106"/>
      <c r="B639" s="107"/>
      <c r="C639" s="106"/>
      <c r="D639" s="107"/>
    </row>
    <row r="640" spans="1:4" ht="12.75">
      <c r="A640" s="106"/>
      <c r="B640" s="107"/>
      <c r="C640" s="106"/>
      <c r="D640" s="107"/>
    </row>
    <row r="641" spans="1:4" ht="12.75">
      <c r="A641" s="106"/>
      <c r="B641" s="107"/>
      <c r="C641" s="106"/>
      <c r="D641" s="107"/>
    </row>
    <row r="642" spans="1:4" ht="12.75">
      <c r="A642" s="106"/>
      <c r="B642" s="107"/>
      <c r="C642" s="106"/>
      <c r="D642" s="107"/>
    </row>
    <row r="643" spans="1:4" ht="12.75">
      <c r="A643" s="106"/>
      <c r="B643" s="107"/>
      <c r="C643" s="106"/>
      <c r="D643" s="107"/>
    </row>
    <row r="644" spans="1:4" ht="12.75">
      <c r="A644" s="106"/>
      <c r="B644" s="107"/>
      <c r="C644" s="106"/>
      <c r="D644" s="107"/>
    </row>
    <row r="645" spans="1:4" ht="12.75">
      <c r="A645" s="106"/>
      <c r="B645" s="107"/>
      <c r="C645" s="106"/>
      <c r="D645" s="107"/>
    </row>
    <row r="646" spans="1:4" ht="12.75">
      <c r="A646" s="106"/>
      <c r="B646" s="107"/>
      <c r="C646" s="106"/>
      <c r="D646" s="107"/>
    </row>
    <row r="647" spans="1:4" ht="12.75">
      <c r="A647" s="106"/>
      <c r="B647" s="107"/>
      <c r="C647" s="106"/>
      <c r="D647" s="107"/>
    </row>
    <row r="648" spans="1:4" ht="12.75">
      <c r="A648" s="106"/>
      <c r="B648" s="107"/>
      <c r="C648" s="106"/>
      <c r="D648" s="107"/>
    </row>
    <row r="649" spans="1:4" ht="12.75">
      <c r="A649" s="106"/>
      <c r="B649" s="107"/>
      <c r="C649" s="106"/>
      <c r="D649" s="107"/>
    </row>
    <row r="650" spans="1:4" ht="12.75">
      <c r="A650" s="106"/>
      <c r="B650" s="107"/>
      <c r="C650" s="106"/>
      <c r="D650" s="107"/>
    </row>
    <row r="651" spans="1:4" ht="12.75">
      <c r="A651" s="106"/>
      <c r="B651" s="107"/>
      <c r="C651" s="106"/>
      <c r="D651" s="107"/>
    </row>
    <row r="652" spans="1:4" ht="12.75">
      <c r="A652" s="106"/>
      <c r="B652" s="107"/>
      <c r="C652" s="106"/>
      <c r="D652" s="107"/>
    </row>
    <row r="653" spans="1:4" ht="12.75">
      <c r="A653" s="106"/>
      <c r="B653" s="107"/>
      <c r="C653" s="106"/>
      <c r="D653" s="107"/>
    </row>
    <row r="654" spans="1:4" ht="12.75">
      <c r="A654" s="106"/>
      <c r="B654" s="107"/>
      <c r="C654" s="106"/>
      <c r="D654" s="107"/>
    </row>
    <row r="655" spans="1:4" ht="12.75">
      <c r="A655" s="106"/>
      <c r="B655" s="107"/>
      <c r="C655" s="106"/>
      <c r="D655" s="107"/>
    </row>
    <row r="656" spans="1:4" ht="12.75">
      <c r="A656" s="106"/>
      <c r="B656" s="107"/>
      <c r="C656" s="106"/>
      <c r="D656" s="107"/>
    </row>
    <row r="657" spans="1:4" ht="12.75">
      <c r="A657" s="106"/>
      <c r="B657" s="107"/>
      <c r="C657" s="106"/>
      <c r="D657" s="107"/>
    </row>
    <row r="658" spans="1:4" ht="12.75">
      <c r="A658" s="106"/>
      <c r="B658" s="107"/>
      <c r="C658" s="106"/>
      <c r="D658" s="107"/>
    </row>
    <row r="659" spans="1:4" ht="12.75">
      <c r="A659" s="106"/>
      <c r="B659" s="107"/>
      <c r="C659" s="106"/>
      <c r="D659" s="107"/>
    </row>
    <row r="660" spans="1:4" ht="12.75">
      <c r="A660" s="106"/>
      <c r="B660" s="107"/>
      <c r="C660" s="106"/>
      <c r="D660" s="107"/>
    </row>
    <row r="661" spans="1:4" ht="12.75">
      <c r="A661" s="106"/>
      <c r="B661" s="107"/>
      <c r="C661" s="106"/>
      <c r="D661" s="107"/>
    </row>
    <row r="662" spans="1:4" ht="12.75">
      <c r="A662" s="106"/>
      <c r="B662" s="107"/>
      <c r="C662" s="106"/>
      <c r="D662" s="107"/>
    </row>
    <row r="663" spans="1:4" ht="12.75">
      <c r="A663" s="106"/>
      <c r="B663" s="107"/>
      <c r="C663" s="106"/>
      <c r="D663" s="107"/>
    </row>
    <row r="664" spans="1:4" ht="12.75">
      <c r="A664" s="106"/>
      <c r="B664" s="107"/>
      <c r="C664" s="106"/>
      <c r="D664" s="107"/>
    </row>
    <row r="665" spans="1:4" ht="12.75">
      <c r="A665" s="106"/>
      <c r="B665" s="107"/>
      <c r="C665" s="106"/>
      <c r="D665" s="107"/>
    </row>
    <row r="666" spans="1:4" ht="12.75">
      <c r="A666" s="106"/>
      <c r="B666" s="107"/>
      <c r="C666" s="106"/>
      <c r="D666" s="107"/>
    </row>
    <row r="667" spans="1:4" ht="12.75">
      <c r="A667" s="106"/>
      <c r="B667" s="107"/>
      <c r="C667" s="106"/>
      <c r="D667" s="107"/>
    </row>
    <row r="668" spans="1:4" ht="12.75">
      <c r="A668" s="106"/>
      <c r="B668" s="107"/>
      <c r="C668" s="106"/>
      <c r="D668" s="107"/>
    </row>
    <row r="669" spans="1:4" ht="12.75">
      <c r="A669" s="106"/>
      <c r="B669" s="107"/>
      <c r="C669" s="106"/>
      <c r="D669" s="107"/>
    </row>
    <row r="670" spans="1:4" ht="12.75">
      <c r="A670" s="106"/>
      <c r="B670" s="107"/>
      <c r="C670" s="106"/>
      <c r="D670" s="107"/>
    </row>
    <row r="671" spans="1:4" ht="12.75">
      <c r="A671" s="106"/>
      <c r="B671" s="107"/>
      <c r="C671" s="106"/>
      <c r="D671" s="107"/>
    </row>
    <row r="672" spans="1:4" ht="12.75">
      <c r="A672" s="106"/>
      <c r="B672" s="107"/>
      <c r="C672" s="106"/>
      <c r="D672" s="107"/>
    </row>
    <row r="673" spans="1:4" ht="12.75">
      <c r="A673" s="106"/>
      <c r="B673" s="107"/>
      <c r="C673" s="106"/>
      <c r="D673" s="107"/>
    </row>
    <row r="674" spans="1:4" ht="12.75">
      <c r="A674" s="106"/>
      <c r="B674" s="107"/>
      <c r="C674" s="106"/>
      <c r="D674" s="107"/>
    </row>
    <row r="675" spans="1:4" ht="12.75">
      <c r="A675" s="106"/>
      <c r="B675" s="107"/>
      <c r="C675" s="106"/>
      <c r="D675" s="107"/>
    </row>
    <row r="676" spans="1:4" ht="12.75">
      <c r="A676" s="106"/>
      <c r="B676" s="107"/>
      <c r="C676" s="106"/>
      <c r="D676" s="107"/>
    </row>
    <row r="677" spans="1:4" ht="12.75">
      <c r="A677" s="106"/>
      <c r="B677" s="107"/>
      <c r="C677" s="106"/>
      <c r="D677" s="107"/>
    </row>
    <row r="678" spans="1:4" ht="12.75">
      <c r="A678" s="106"/>
      <c r="B678" s="107"/>
      <c r="C678" s="106"/>
      <c r="D678" s="107"/>
    </row>
    <row r="679" spans="1:4" ht="12.75">
      <c r="A679" s="106"/>
      <c r="B679" s="107"/>
      <c r="C679" s="106"/>
      <c r="D679" s="107"/>
    </row>
    <row r="680" spans="1:4" ht="12.75">
      <c r="A680" s="106"/>
      <c r="B680" s="107"/>
      <c r="C680" s="106"/>
      <c r="D680" s="107"/>
    </row>
    <row r="681" spans="1:4" ht="12.75">
      <c r="A681" s="106"/>
      <c r="B681" s="107"/>
      <c r="C681" s="106"/>
      <c r="D681" s="107"/>
    </row>
    <row r="682" spans="1:4" ht="12.75">
      <c r="A682" s="106"/>
      <c r="B682" s="107"/>
      <c r="C682" s="106"/>
      <c r="D682" s="107"/>
    </row>
    <row r="683" spans="1:4" ht="12.75">
      <c r="A683" s="106"/>
      <c r="B683" s="107"/>
      <c r="C683" s="106"/>
      <c r="D683" s="107"/>
    </row>
    <row r="684" spans="1:4" ht="12.75">
      <c r="A684" s="106"/>
      <c r="B684" s="107"/>
      <c r="C684" s="106"/>
      <c r="D684" s="107"/>
    </row>
    <row r="685" spans="1:4" ht="12.75">
      <c r="A685" s="106"/>
      <c r="B685" s="107"/>
      <c r="C685" s="106"/>
      <c r="D685" s="107"/>
    </row>
    <row r="686" spans="1:4" ht="12.75">
      <c r="A686" s="106"/>
      <c r="B686" s="107"/>
      <c r="C686" s="106"/>
      <c r="D686" s="107"/>
    </row>
    <row r="687" spans="1:4" ht="12.75">
      <c r="A687" s="106"/>
      <c r="B687" s="107"/>
      <c r="C687" s="106"/>
      <c r="D687" s="107"/>
    </row>
    <row r="688" spans="1:4" ht="12.75">
      <c r="A688" s="106"/>
      <c r="B688" s="107"/>
      <c r="C688" s="106"/>
      <c r="D688" s="107"/>
    </row>
    <row r="689" spans="1:4" ht="12.75">
      <c r="A689" s="106"/>
      <c r="B689" s="107"/>
      <c r="C689" s="106"/>
      <c r="D689" s="107"/>
    </row>
    <row r="690" spans="1:4" ht="12.75">
      <c r="A690" s="106"/>
      <c r="B690" s="107"/>
      <c r="C690" s="106"/>
      <c r="D690" s="107"/>
    </row>
    <row r="691" spans="1:4" ht="12.75">
      <c r="A691" s="106"/>
      <c r="B691" s="107"/>
      <c r="C691" s="106"/>
      <c r="D691" s="107"/>
    </row>
    <row r="692" spans="1:4" ht="12.75">
      <c r="A692" s="106"/>
      <c r="B692" s="107"/>
      <c r="C692" s="106"/>
      <c r="D692" s="107"/>
    </row>
    <row r="693" spans="1:4" ht="12.75">
      <c r="A693" s="106"/>
      <c r="B693" s="107"/>
      <c r="C693" s="106"/>
      <c r="D693" s="107"/>
    </row>
    <row r="694" spans="1:4" ht="12.75">
      <c r="A694" s="106"/>
      <c r="B694" s="107"/>
      <c r="C694" s="106"/>
      <c r="D694" s="107"/>
    </row>
    <row r="695" spans="1:4" ht="12.75">
      <c r="A695" s="106"/>
      <c r="B695" s="107"/>
      <c r="C695" s="106"/>
      <c r="D695" s="107"/>
    </row>
    <row r="696" spans="1:4" ht="12.75">
      <c r="A696" s="106"/>
      <c r="B696" s="107"/>
      <c r="C696" s="106"/>
      <c r="D696" s="107"/>
    </row>
    <row r="697" spans="1:4" ht="12.75">
      <c r="A697" s="106"/>
      <c r="B697" s="107"/>
      <c r="C697" s="106"/>
      <c r="D697" s="107"/>
    </row>
    <row r="698" spans="1:4" ht="12.75">
      <c r="A698" s="106"/>
      <c r="B698" s="107"/>
      <c r="C698" s="106"/>
      <c r="D698" s="107"/>
    </row>
    <row r="699" spans="1:4" ht="12.75">
      <c r="A699" s="106"/>
      <c r="B699" s="107"/>
      <c r="C699" s="106"/>
      <c r="D699" s="107"/>
    </row>
    <row r="700" spans="1:4" ht="12.75">
      <c r="A700" s="106"/>
      <c r="B700" s="107"/>
      <c r="C700" s="106"/>
      <c r="D700" s="107"/>
    </row>
    <row r="701" spans="1:4" ht="12.75">
      <c r="A701" s="106"/>
      <c r="B701" s="107"/>
      <c r="C701" s="106"/>
      <c r="D701" s="107"/>
    </row>
    <row r="702" spans="1:4" ht="12.75">
      <c r="A702" s="106"/>
      <c r="B702" s="107"/>
      <c r="C702" s="106"/>
      <c r="D702" s="107"/>
    </row>
    <row r="703" spans="1:4" ht="12.75">
      <c r="A703" s="106"/>
      <c r="B703" s="107"/>
      <c r="C703" s="106"/>
      <c r="D703" s="107"/>
    </row>
    <row r="704" spans="1:4" ht="12.75">
      <c r="A704" s="106"/>
      <c r="B704" s="107"/>
      <c r="C704" s="106"/>
      <c r="D704" s="107"/>
    </row>
    <row r="705" spans="1:4" ht="12.75">
      <c r="A705" s="106"/>
      <c r="B705" s="107"/>
      <c r="C705" s="106"/>
      <c r="D705" s="107"/>
    </row>
    <row r="706" spans="1:4" ht="12.75">
      <c r="A706" s="106"/>
      <c r="B706" s="107"/>
      <c r="C706" s="106"/>
      <c r="D706" s="107"/>
    </row>
    <row r="707" spans="1:4" ht="12.75">
      <c r="A707" s="106"/>
      <c r="B707" s="107"/>
      <c r="C707" s="106"/>
      <c r="D707" s="107"/>
    </row>
    <row r="708" spans="1:4" ht="12.75">
      <c r="A708" s="106"/>
      <c r="B708" s="107"/>
      <c r="C708" s="106"/>
      <c r="D708" s="107"/>
    </row>
    <row r="709" spans="1:4" ht="12.75">
      <c r="A709" s="106"/>
      <c r="B709" s="107"/>
      <c r="C709" s="106"/>
      <c r="D709" s="107"/>
    </row>
    <row r="710" spans="1:4" ht="12.75">
      <c r="A710" s="106"/>
      <c r="B710" s="107"/>
      <c r="C710" s="106"/>
      <c r="D710" s="107"/>
    </row>
    <row r="711" spans="1:4" ht="12.75">
      <c r="A711" s="106"/>
      <c r="B711" s="107"/>
      <c r="C711" s="106"/>
      <c r="D711" s="107"/>
    </row>
    <row r="712" spans="1:4" ht="12.75">
      <c r="A712" s="106"/>
      <c r="B712" s="107"/>
      <c r="C712" s="106"/>
      <c r="D712" s="107"/>
    </row>
    <row r="713" spans="1:4" ht="12.75">
      <c r="A713" s="106"/>
      <c r="B713" s="107"/>
      <c r="C713" s="106"/>
      <c r="D713" s="107"/>
    </row>
    <row r="714" spans="1:4" ht="12.75">
      <c r="A714" s="106"/>
      <c r="B714" s="107"/>
      <c r="C714" s="106"/>
      <c r="D714" s="107"/>
    </row>
    <row r="715" spans="1:4" ht="12.75">
      <c r="A715" s="106"/>
      <c r="B715" s="107"/>
      <c r="C715" s="106"/>
      <c r="D715" s="107"/>
    </row>
    <row r="716" spans="1:4" ht="12.75">
      <c r="A716" s="106"/>
      <c r="B716" s="107"/>
      <c r="C716" s="106"/>
      <c r="D716" s="107"/>
    </row>
    <row r="717" spans="1:4" ht="12.75">
      <c r="A717" s="106"/>
      <c r="B717" s="107"/>
      <c r="C717" s="106"/>
      <c r="D717" s="107"/>
    </row>
    <row r="718" spans="1:4" ht="12.75">
      <c r="A718" s="106"/>
      <c r="B718" s="107"/>
      <c r="C718" s="106"/>
      <c r="D718" s="107"/>
    </row>
    <row r="719" spans="1:4" ht="12.75">
      <c r="A719" s="106"/>
      <c r="B719" s="107"/>
      <c r="C719" s="106"/>
      <c r="D719" s="107"/>
    </row>
    <row r="720" spans="1:4" ht="12.75">
      <c r="A720" s="106"/>
      <c r="B720" s="107"/>
      <c r="C720" s="106"/>
      <c r="D720" s="107"/>
    </row>
    <row r="721" spans="1:4" ht="12.75">
      <c r="A721" s="106"/>
      <c r="B721" s="107"/>
      <c r="C721" s="106"/>
      <c r="D721" s="107"/>
    </row>
    <row r="722" spans="1:4" ht="12.75">
      <c r="A722" s="106"/>
      <c r="B722" s="107"/>
      <c r="C722" s="106"/>
      <c r="D722" s="107"/>
    </row>
    <row r="723" spans="1:4" ht="12.75">
      <c r="A723" s="106"/>
      <c r="B723" s="107"/>
      <c r="C723" s="106"/>
      <c r="D723" s="107"/>
    </row>
    <row r="724" spans="1:4" ht="12.75">
      <c r="A724" s="106"/>
      <c r="B724" s="107"/>
      <c r="C724" s="106"/>
      <c r="D724" s="107"/>
    </row>
    <row r="725" spans="1:4" ht="12.75">
      <c r="A725" s="106"/>
      <c r="B725" s="107"/>
      <c r="C725" s="106"/>
      <c r="D725" s="107"/>
    </row>
    <row r="726" spans="1:4" ht="12.75">
      <c r="A726" s="106"/>
      <c r="B726" s="107"/>
      <c r="C726" s="106"/>
      <c r="D726" s="107"/>
    </row>
    <row r="727" spans="1:4" ht="12.75">
      <c r="A727" s="106"/>
      <c r="B727" s="107"/>
      <c r="C727" s="106"/>
      <c r="D727" s="107"/>
    </row>
    <row r="728" spans="1:4" ht="12.75">
      <c r="A728" s="106"/>
      <c r="B728" s="107"/>
      <c r="C728" s="106"/>
      <c r="D728" s="107"/>
    </row>
    <row r="729" spans="1:4" ht="12.75">
      <c r="A729" s="106"/>
      <c r="B729" s="107"/>
      <c r="C729" s="106"/>
      <c r="D729" s="107"/>
    </row>
    <row r="730" spans="1:4" ht="12.75">
      <c r="A730" s="106"/>
      <c r="B730" s="107"/>
      <c r="C730" s="106"/>
      <c r="D730" s="107"/>
    </row>
    <row r="731" spans="1:4" ht="12.75">
      <c r="A731" s="106"/>
      <c r="B731" s="107"/>
      <c r="C731" s="106"/>
      <c r="D731" s="107"/>
    </row>
    <row r="732" spans="1:4" ht="12.75">
      <c r="A732" s="106"/>
      <c r="B732" s="107"/>
      <c r="C732" s="106"/>
      <c r="D732" s="107"/>
    </row>
    <row r="733" spans="1:4" ht="12.75">
      <c r="A733" s="106"/>
      <c r="B733" s="107"/>
      <c r="C733" s="106"/>
      <c r="D733" s="107"/>
    </row>
    <row r="734" spans="1:4" ht="12.75">
      <c r="A734" s="106"/>
      <c r="B734" s="107"/>
      <c r="C734" s="106"/>
      <c r="D734" s="107"/>
    </row>
    <row r="735" spans="1:4" ht="12.75">
      <c r="A735" s="106"/>
      <c r="B735" s="107"/>
      <c r="C735" s="106"/>
      <c r="D735" s="107"/>
    </row>
    <row r="736" spans="1:4" ht="12.75">
      <c r="A736" s="106"/>
      <c r="B736" s="107"/>
      <c r="C736" s="106"/>
      <c r="D736" s="107"/>
    </row>
    <row r="737" spans="1:4" ht="12.75">
      <c r="A737" s="106"/>
      <c r="B737" s="107"/>
      <c r="C737" s="106"/>
      <c r="D737" s="107"/>
    </row>
    <row r="738" spans="1:4" ht="12.75">
      <c r="A738" s="106"/>
      <c r="B738" s="107"/>
      <c r="C738" s="106"/>
      <c r="D738" s="107"/>
    </row>
    <row r="739" spans="1:4" ht="12.75">
      <c r="A739" s="106"/>
      <c r="B739" s="107"/>
      <c r="C739" s="106"/>
      <c r="D739" s="107"/>
    </row>
    <row r="740" spans="1:4" ht="12.75">
      <c r="A740" s="106"/>
      <c r="B740" s="107"/>
      <c r="C740" s="106"/>
      <c r="D740" s="107"/>
    </row>
    <row r="741" spans="1:4" ht="12.75">
      <c r="A741" s="106"/>
      <c r="B741" s="107"/>
      <c r="C741" s="106"/>
      <c r="D741" s="107"/>
    </row>
    <row r="742" spans="1:4" ht="12.75">
      <c r="A742" s="106"/>
      <c r="B742" s="107"/>
      <c r="C742" s="106"/>
      <c r="D742" s="107"/>
    </row>
    <row r="743" spans="1:4" ht="12.75">
      <c r="A743" s="106"/>
      <c r="B743" s="107"/>
      <c r="C743" s="106"/>
      <c r="D743" s="107"/>
    </row>
    <row r="744" spans="1:4" ht="12.75">
      <c r="A744" s="106"/>
      <c r="B744" s="107"/>
      <c r="C744" s="106"/>
      <c r="D744" s="107"/>
    </row>
    <row r="745" spans="1:4" ht="12.75">
      <c r="A745" s="106"/>
      <c r="B745" s="107"/>
      <c r="C745" s="106"/>
      <c r="D745" s="107"/>
    </row>
    <row r="746" spans="1:4" ht="12.75">
      <c r="A746" s="106"/>
      <c r="B746" s="107"/>
      <c r="C746" s="106"/>
      <c r="D746" s="107"/>
    </row>
    <row r="747" spans="1:4" ht="12.75">
      <c r="A747" s="106"/>
      <c r="B747" s="107"/>
      <c r="C747" s="106"/>
      <c r="D747" s="107"/>
    </row>
    <row r="748" spans="1:4" ht="12.75">
      <c r="A748" s="106"/>
      <c r="B748" s="107"/>
      <c r="C748" s="106"/>
      <c r="D748" s="107"/>
    </row>
    <row r="749" spans="1:4" ht="12.75">
      <c r="A749" s="106"/>
      <c r="B749" s="107"/>
      <c r="C749" s="106"/>
      <c r="D749" s="107"/>
    </row>
    <row r="750" spans="1:4" ht="12.75">
      <c r="A750" s="106"/>
      <c r="B750" s="107"/>
      <c r="C750" s="106"/>
      <c r="D750" s="107"/>
    </row>
    <row r="751" spans="1:4" ht="12.75">
      <c r="A751" s="106"/>
      <c r="B751" s="107"/>
      <c r="C751" s="106"/>
      <c r="D751" s="107"/>
    </row>
    <row r="752" spans="1:4" ht="12.75">
      <c r="A752" s="106"/>
      <c r="B752" s="107"/>
      <c r="C752" s="106"/>
      <c r="D752" s="107"/>
    </row>
    <row r="753" spans="1:4" ht="12.75">
      <c r="A753" s="106"/>
      <c r="B753" s="107"/>
      <c r="C753" s="106"/>
      <c r="D753" s="107"/>
    </row>
    <row r="754" spans="1:4" ht="12.75">
      <c r="A754" s="106"/>
      <c r="B754" s="107"/>
      <c r="C754" s="106"/>
      <c r="D754" s="107"/>
    </row>
    <row r="755" spans="1:4" ht="12.75">
      <c r="A755" s="106"/>
      <c r="B755" s="107"/>
      <c r="C755" s="106"/>
      <c r="D755" s="107"/>
    </row>
    <row r="756" spans="1:4" ht="12.75">
      <c r="A756" s="106"/>
      <c r="B756" s="107"/>
      <c r="C756" s="106"/>
      <c r="D756" s="107"/>
    </row>
    <row r="757" spans="1:4" ht="12.75">
      <c r="A757" s="106"/>
      <c r="B757" s="107"/>
      <c r="C757" s="106"/>
      <c r="D757" s="107"/>
    </row>
    <row r="758" spans="1:4" ht="12.75">
      <c r="A758" s="106"/>
      <c r="B758" s="107"/>
      <c r="C758" s="106"/>
      <c r="D758" s="107"/>
    </row>
    <row r="759" spans="1:4" ht="12.75">
      <c r="A759" s="106"/>
      <c r="B759" s="107"/>
      <c r="C759" s="106"/>
      <c r="D759" s="107"/>
    </row>
    <row r="760" spans="1:4" ht="12.75">
      <c r="A760" s="106"/>
      <c r="B760" s="107"/>
      <c r="C760" s="106"/>
      <c r="D760" s="107"/>
    </row>
    <row r="761" spans="1:4" ht="12.75">
      <c r="A761" s="106"/>
      <c r="B761" s="107"/>
      <c r="C761" s="106"/>
      <c r="D761" s="107"/>
    </row>
    <row r="762" spans="1:4" ht="12.75">
      <c r="A762" s="106"/>
      <c r="B762" s="107"/>
      <c r="C762" s="106"/>
      <c r="D762" s="107"/>
    </row>
    <row r="763" spans="1:4" ht="12.75">
      <c r="A763" s="106"/>
      <c r="B763" s="107"/>
      <c r="C763" s="106"/>
      <c r="D763" s="107"/>
    </row>
    <row r="764" spans="1:4" ht="12.75">
      <c r="A764" s="106"/>
      <c r="B764" s="107"/>
      <c r="C764" s="106"/>
      <c r="D764" s="107"/>
    </row>
    <row r="765" spans="1:4" ht="12.75">
      <c r="A765" s="106"/>
      <c r="B765" s="107"/>
      <c r="C765" s="106"/>
      <c r="D765" s="107"/>
    </row>
    <row r="766" spans="1:4" ht="12.75">
      <c r="A766" s="106"/>
      <c r="B766" s="107"/>
      <c r="C766" s="106"/>
      <c r="D766" s="107"/>
    </row>
    <row r="767" spans="1:4" ht="12.75">
      <c r="A767" s="106"/>
      <c r="B767" s="107"/>
      <c r="C767" s="106"/>
      <c r="D767" s="107"/>
    </row>
    <row r="768" spans="1:4" ht="12.75">
      <c r="A768" s="106"/>
      <c r="B768" s="107"/>
      <c r="C768" s="106"/>
      <c r="D768" s="107"/>
    </row>
    <row r="769" spans="1:4" ht="12.75">
      <c r="A769" s="106"/>
      <c r="B769" s="107"/>
      <c r="C769" s="106"/>
      <c r="D769" s="107"/>
    </row>
    <row r="770" spans="1:4" ht="12.75">
      <c r="A770" s="106"/>
      <c r="B770" s="107"/>
      <c r="C770" s="106"/>
      <c r="D770" s="107"/>
    </row>
    <row r="771" spans="1:4" ht="12.75">
      <c r="A771" s="106"/>
      <c r="B771" s="107"/>
      <c r="C771" s="106"/>
      <c r="D771" s="107"/>
    </row>
    <row r="772" spans="1:4" ht="12.75">
      <c r="A772" s="106"/>
      <c r="B772" s="107"/>
      <c r="C772" s="106"/>
      <c r="D772" s="107"/>
    </row>
    <row r="773" spans="1:4" ht="12.75">
      <c r="A773" s="106"/>
      <c r="B773" s="107"/>
      <c r="C773" s="106"/>
      <c r="D773" s="107"/>
    </row>
    <row r="774" spans="1:4" ht="12.75">
      <c r="A774" s="106"/>
      <c r="B774" s="107"/>
      <c r="C774" s="106"/>
      <c r="D774" s="107"/>
    </row>
    <row r="775" spans="1:4" ht="12.75">
      <c r="A775" s="106"/>
      <c r="B775" s="107"/>
      <c r="C775" s="106"/>
      <c r="D775" s="107"/>
    </row>
    <row r="776" spans="1:4" ht="12.75">
      <c r="A776" s="106"/>
      <c r="B776" s="107"/>
      <c r="C776" s="106"/>
      <c r="D776" s="107"/>
    </row>
    <row r="777" spans="1:4" ht="12.75">
      <c r="A777" s="106"/>
      <c r="B777" s="107"/>
      <c r="C777" s="106"/>
      <c r="D777" s="107"/>
    </row>
    <row r="778" spans="1:4" ht="12.75">
      <c r="A778" s="106"/>
      <c r="B778" s="107"/>
      <c r="C778" s="106"/>
      <c r="D778" s="107"/>
    </row>
    <row r="779" spans="1:4" ht="12.75">
      <c r="A779" s="106"/>
      <c r="B779" s="107"/>
      <c r="C779" s="106"/>
      <c r="D779" s="107"/>
    </row>
    <row r="780" spans="1:4" ht="12.75">
      <c r="A780" s="106"/>
      <c r="B780" s="107"/>
      <c r="C780" s="106"/>
      <c r="D780" s="107"/>
    </row>
    <row r="781" spans="1:4" ht="12.75">
      <c r="A781" s="106"/>
      <c r="B781" s="107"/>
      <c r="C781" s="106"/>
      <c r="D781" s="107"/>
    </row>
    <row r="782" spans="1:4" ht="12.75">
      <c r="A782" s="106"/>
      <c r="B782" s="107"/>
      <c r="C782" s="106"/>
      <c r="D782" s="107"/>
    </row>
    <row r="783" spans="1:4" ht="12.75">
      <c r="A783" s="106"/>
      <c r="B783" s="107"/>
      <c r="C783" s="106"/>
      <c r="D783" s="107"/>
    </row>
    <row r="784" spans="1:4" ht="12.75">
      <c r="A784" s="106"/>
      <c r="B784" s="107"/>
      <c r="C784" s="106"/>
      <c r="D784" s="107"/>
    </row>
    <row r="785" spans="1:4" ht="12.75">
      <c r="A785" s="106"/>
      <c r="B785" s="107"/>
      <c r="C785" s="106"/>
      <c r="D785" s="107"/>
    </row>
    <row r="786" spans="1:4" ht="12.75">
      <c r="A786" s="106"/>
      <c r="B786" s="107"/>
      <c r="C786" s="106"/>
      <c r="D786" s="107"/>
    </row>
    <row r="787" spans="1:4" ht="12.75">
      <c r="A787" s="106"/>
      <c r="B787" s="107"/>
      <c r="C787" s="106"/>
      <c r="D787" s="107"/>
    </row>
    <row r="788" spans="1:4" ht="12.75">
      <c r="A788" s="106"/>
      <c r="B788" s="107"/>
      <c r="C788" s="106"/>
      <c r="D788" s="107"/>
    </row>
    <row r="789" spans="1:4" ht="12.75">
      <c r="A789" s="106"/>
      <c r="B789" s="107"/>
      <c r="C789" s="106"/>
      <c r="D789" s="107"/>
    </row>
    <row r="790" spans="1:4" ht="12.75">
      <c r="A790" s="106"/>
      <c r="B790" s="107"/>
      <c r="C790" s="106"/>
      <c r="D790" s="107"/>
    </row>
    <row r="791" spans="1:4" ht="12.75">
      <c r="A791" s="106"/>
      <c r="B791" s="107"/>
      <c r="C791" s="106"/>
      <c r="D791" s="107"/>
    </row>
    <row r="792" spans="1:4" ht="12.75">
      <c r="A792" s="106"/>
      <c r="B792" s="107"/>
      <c r="C792" s="106"/>
      <c r="D792" s="107"/>
    </row>
    <row r="793" spans="1:4" ht="12.75">
      <c r="A793" s="106"/>
      <c r="B793" s="107"/>
      <c r="C793" s="106"/>
      <c r="D793" s="107"/>
    </row>
    <row r="794" spans="1:4" ht="12.75">
      <c r="A794" s="106"/>
      <c r="B794" s="107"/>
      <c r="C794" s="106"/>
      <c r="D794" s="107"/>
    </row>
    <row r="795" spans="1:4" ht="12.75">
      <c r="A795" s="106"/>
      <c r="B795" s="107"/>
      <c r="C795" s="106"/>
      <c r="D795" s="107"/>
    </row>
    <row r="796" spans="1:4" ht="12.75">
      <c r="A796" s="106"/>
      <c r="B796" s="107"/>
      <c r="C796" s="106"/>
      <c r="D796" s="107"/>
    </row>
    <row r="797" spans="1:4" ht="12.75">
      <c r="A797" s="106"/>
      <c r="B797" s="107"/>
      <c r="C797" s="106"/>
      <c r="D797" s="107"/>
    </row>
    <row r="798" spans="1:4" ht="12.75">
      <c r="A798" s="106"/>
      <c r="B798" s="107"/>
      <c r="C798" s="106"/>
      <c r="D798" s="107"/>
    </row>
    <row r="799" spans="1:4" ht="12.75">
      <c r="A799" s="106"/>
      <c r="B799" s="107"/>
      <c r="C799" s="106"/>
      <c r="D799" s="107"/>
    </row>
    <row r="800" spans="1:4" ht="12.75">
      <c r="A800" s="106"/>
      <c r="B800" s="107"/>
      <c r="C800" s="106"/>
      <c r="D800" s="107"/>
    </row>
    <row r="801" spans="1:4" ht="12.75">
      <c r="A801" s="106"/>
      <c r="B801" s="107"/>
      <c r="C801" s="106"/>
      <c r="D801" s="107"/>
    </row>
    <row r="802" spans="1:4" ht="12.75">
      <c r="A802" s="106"/>
      <c r="B802" s="107"/>
      <c r="C802" s="106"/>
      <c r="D802" s="107"/>
    </row>
    <row r="803" spans="1:4" ht="12.75">
      <c r="A803" s="106"/>
      <c r="B803" s="107"/>
      <c r="C803" s="106"/>
      <c r="D803" s="107"/>
    </row>
    <row r="804" spans="1:4" ht="12.75">
      <c r="A804" s="106"/>
      <c r="B804" s="107"/>
      <c r="C804" s="106"/>
      <c r="D804" s="107"/>
    </row>
    <row r="805" spans="1:4" ht="12.75">
      <c r="A805" s="106"/>
      <c r="B805" s="107"/>
      <c r="C805" s="106"/>
      <c r="D805" s="107"/>
    </row>
    <row r="806" spans="1:4" ht="12.75">
      <c r="A806" s="106"/>
      <c r="B806" s="107"/>
      <c r="C806" s="106"/>
      <c r="D806" s="107"/>
    </row>
    <row r="807" spans="1:4" ht="12.75">
      <c r="A807" s="106"/>
      <c r="B807" s="107"/>
      <c r="C807" s="106"/>
      <c r="D807" s="107"/>
    </row>
    <row r="808" spans="1:4" ht="12.75">
      <c r="A808" s="106"/>
      <c r="B808" s="107"/>
      <c r="C808" s="106"/>
      <c r="D808" s="107"/>
    </row>
    <row r="809" spans="1:4" ht="12.75">
      <c r="A809" s="106"/>
      <c r="B809" s="107"/>
      <c r="C809" s="106"/>
      <c r="D809" s="107"/>
    </row>
    <row r="810" spans="1:4" ht="12.75">
      <c r="A810" s="106"/>
      <c r="B810" s="107"/>
      <c r="C810" s="106"/>
      <c r="D810" s="107"/>
    </row>
    <row r="811" spans="1:4" ht="12.75">
      <c r="A811" s="106"/>
      <c r="B811" s="107"/>
      <c r="C811" s="106"/>
      <c r="D811" s="107"/>
    </row>
    <row r="812" spans="1:4" ht="12.75">
      <c r="A812" s="106"/>
      <c r="B812" s="107"/>
      <c r="C812" s="106"/>
      <c r="D812" s="107"/>
    </row>
    <row r="813" spans="1:4" ht="12.75">
      <c r="A813" s="106"/>
      <c r="B813" s="107"/>
      <c r="C813" s="106"/>
      <c r="D813" s="107"/>
    </row>
    <row r="814" spans="1:4" ht="12.75">
      <c r="A814" s="106"/>
      <c r="B814" s="107"/>
      <c r="C814" s="106"/>
      <c r="D814" s="107"/>
    </row>
    <row r="815" spans="1:4" ht="12.75">
      <c r="A815" s="106"/>
      <c r="B815" s="107"/>
      <c r="C815" s="106"/>
      <c r="D815" s="107"/>
    </row>
    <row r="816" spans="1:4" ht="12.75">
      <c r="A816" s="106"/>
      <c r="B816" s="107"/>
      <c r="C816" s="106"/>
      <c r="D816" s="107"/>
    </row>
    <row r="817" spans="1:4" ht="12.75">
      <c r="A817" s="106"/>
      <c r="B817" s="107"/>
      <c r="C817" s="106"/>
      <c r="D817" s="107"/>
    </row>
    <row r="818" spans="1:4" ht="12.75">
      <c r="A818" s="106"/>
      <c r="B818" s="107"/>
      <c r="C818" s="106"/>
      <c r="D818" s="107"/>
    </row>
    <row r="819" spans="1:4" ht="12.75">
      <c r="A819" s="106"/>
      <c r="B819" s="107"/>
      <c r="C819" s="106"/>
      <c r="D819" s="107"/>
    </row>
    <row r="820" spans="1:4" ht="12.75">
      <c r="A820" s="106"/>
      <c r="B820" s="107"/>
      <c r="C820" s="106"/>
      <c r="D820" s="107"/>
    </row>
    <row r="821" spans="1:4" ht="12.75">
      <c r="A821" s="106"/>
      <c r="B821" s="107"/>
      <c r="C821" s="106"/>
      <c r="D821" s="107"/>
    </row>
    <row r="822" spans="1:4" ht="12.75">
      <c r="A822" s="106"/>
      <c r="B822" s="107"/>
      <c r="C822" s="106"/>
      <c r="D822" s="107"/>
    </row>
    <row r="823" spans="1:4" ht="12.75">
      <c r="A823" s="106"/>
      <c r="B823" s="107"/>
      <c r="C823" s="106"/>
      <c r="D823" s="107"/>
    </row>
    <row r="824" spans="1:4" ht="12.75">
      <c r="A824" s="106"/>
      <c r="B824" s="107"/>
      <c r="C824" s="106"/>
      <c r="D824" s="107"/>
    </row>
    <row r="825" spans="1:4" ht="12.75">
      <c r="A825" s="106"/>
      <c r="B825" s="107"/>
      <c r="C825" s="106"/>
      <c r="D825" s="107"/>
    </row>
    <row r="826" spans="1:4" ht="12.75">
      <c r="A826" s="106"/>
      <c r="B826" s="107"/>
      <c r="C826" s="106"/>
      <c r="D826" s="107"/>
    </row>
    <row r="827" spans="1:4" ht="12.75">
      <c r="A827" s="106"/>
      <c r="B827" s="107"/>
      <c r="C827" s="106"/>
      <c r="D827" s="107"/>
    </row>
    <row r="828" spans="1:4" ht="12.75">
      <c r="A828" s="106"/>
      <c r="B828" s="107"/>
      <c r="C828" s="106"/>
      <c r="D828" s="107"/>
    </row>
    <row r="829" spans="1:4" ht="12.75">
      <c r="A829" s="106"/>
      <c r="B829" s="107"/>
      <c r="C829" s="106"/>
      <c r="D829" s="107"/>
    </row>
    <row r="830" spans="1:4" ht="12.75">
      <c r="A830" s="106"/>
      <c r="B830" s="107"/>
      <c r="C830" s="106"/>
      <c r="D830" s="107"/>
    </row>
    <row r="831" spans="1:4" ht="12.75">
      <c r="A831" s="106"/>
      <c r="B831" s="107"/>
      <c r="C831" s="106"/>
      <c r="D831" s="107"/>
    </row>
    <row r="832" spans="1:4" ht="12.75">
      <c r="A832" s="106"/>
      <c r="B832" s="107"/>
      <c r="C832" s="106"/>
      <c r="D832" s="107"/>
    </row>
    <row r="833" spans="1:4" ht="12.75">
      <c r="A833" s="106"/>
      <c r="B833" s="107"/>
      <c r="C833" s="106"/>
      <c r="D833" s="107"/>
    </row>
    <row r="834" spans="1:4" ht="12.75">
      <c r="A834" s="106"/>
      <c r="B834" s="107"/>
      <c r="C834" s="106"/>
      <c r="D834" s="107"/>
    </row>
  </sheetData>
  <sheetProtection/>
  <mergeCells count="9">
    <mergeCell ref="B50:D50"/>
    <mergeCell ref="B51:C51"/>
    <mergeCell ref="A9:F9"/>
    <mergeCell ref="B1:F1"/>
    <mergeCell ref="B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2017-11-09T23:12:11Z</cp:lastPrinted>
  <dcterms:created xsi:type="dcterms:W3CDTF">2008-11-08T13:38:26Z</dcterms:created>
  <dcterms:modified xsi:type="dcterms:W3CDTF">2017-11-09T23:13:03Z</dcterms:modified>
  <cp:category/>
  <cp:version/>
  <cp:contentType/>
  <cp:contentStatus/>
</cp:coreProperties>
</file>