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740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<sst xmlns="http://schemas.openxmlformats.org/spreadsheetml/2006/main" count="278" uniqueCount="100">
  <si>
    <t>Статус</t>
  </si>
  <si>
    <t>Наименование муниципальной программы, подпрограммы, основные мероприятия</t>
  </si>
  <si>
    <t>ГРБС</t>
  </si>
  <si>
    <t>Всего</t>
  </si>
  <si>
    <t>Отдел социальной защиты, культуры и спорта</t>
  </si>
  <si>
    <t>Отдел образования, опеки и попечительства</t>
  </si>
  <si>
    <t>Программа</t>
  </si>
  <si>
    <t xml:space="preserve">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</si>
  <si>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Подпрограмма 1</t>
  </si>
  <si>
    <t>Социальная поддержка отдельных категорий граждан</t>
  </si>
  <si>
    <t>КБ</t>
  </si>
  <si>
    <t xml:space="preserve">  Доплаты к пенсиям за выслугу лет муниципальным служащим в городском округе «поселок Палана</t>
  </si>
  <si>
    <t>МБ</t>
  </si>
  <si>
    <t>Мероприятие по приобретению новогодних подарков отдельным категориям граждан</t>
  </si>
  <si>
    <t>Комитет по управлению муниципальным имуществом</t>
  </si>
  <si>
    <t>Осуществление дополнительных мер социальной защиты граждан, оказавшихся в сложной жизненной ситуации</t>
  </si>
  <si>
    <t>Единовременные выплаты отдельным категориям граждан, проживающих в городском округе "поселок Палана" в связи с проведением мероприятий, посвящённых памятным датам</t>
  </si>
  <si>
    <t xml:space="preserve"> Организация мероприятий по ремонту квартир инвалидам 1,2 группы, одиноко проживающим неработающим пенсионерам</t>
  </si>
  <si>
    <t>Социальное обслуживание населения</t>
  </si>
  <si>
    <t>Реализация мер  по  осуществлению полномочий по обеспечению прав граждан на социальное обслуживание</t>
  </si>
  <si>
    <t>Подпрограмма 3</t>
  </si>
  <si>
    <t>Социальная поддержка семьи и детей</t>
  </si>
  <si>
    <t>Основное мероприятие 3.1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</si>
  <si>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</si>
  <si>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011</t>
  </si>
  <si>
    <t>0104</t>
  </si>
  <si>
    <t>Субвенции 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</si>
  <si>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детей-сирот и детей, оставшихся без попечения родителей, отданных под опеку (попечительство) или в приёмные семьи (за исключением детей, переданных под опеку, обучающихся в федеральных образовательных учреждениях,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приёмному родителю, и по подготовке лиц, желающих принять на воспитание в свою семью ребёнка, оставшегося без попечения родителей</t>
  </si>
  <si>
    <t>Выплата единовременного пособия при всех формах устройства детей, лишённых родительского попечения в семью</t>
  </si>
  <si>
    <t>ФБ</t>
  </si>
  <si>
    <t>Субвенции на выполнение государственных полномочий  Камчатского по обеспечению  полноценным питанием беременных женщин, кормящих матерей, а также детей до трёх лет в городском округе «поселок Палана</t>
  </si>
  <si>
    <t xml:space="preserve">Субвенции на выполнение государственных полномочий  Камчатского по предоставлению дополнительной меры социальной поддержки по обеспечению  продуктами  питания беременных женщин, кормящих матерей, а также детей до трёх лет в городском округе «поселок Палана, среднедушевой доход семьи которых  ниже прожиточного минимума, установленного в Камчатском крае </t>
  </si>
  <si>
    <t>Мероприятия социальной поддержки семьям с детьми и многодетным семьям</t>
  </si>
  <si>
    <t>Подпрограмма 4</t>
  </si>
  <si>
    <t>Обеспечение жильём отдельных категорий граждан</t>
  </si>
  <si>
    <t xml:space="preserve"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</t>
  </si>
  <si>
    <t>Отдел экономики и жилищно-коммунального хозяйства</t>
  </si>
  <si>
    <t>014</t>
  </si>
  <si>
    <t>1004</t>
  </si>
  <si>
    <t>Раздел, подраздел</t>
  </si>
  <si>
    <t>Код направления Целевой статьи</t>
  </si>
  <si>
    <t>Источник финансирования</t>
  </si>
  <si>
    <t>Расходы, прогнозная оценка (тыс. руб. )</t>
  </si>
  <si>
    <t>Основное мероприятие 1.1</t>
  </si>
  <si>
    <t>Основное мероприятие 1.2</t>
  </si>
  <si>
    <t xml:space="preserve">Основное мероприятие 1.3 </t>
  </si>
  <si>
    <t>Основное мероприятие 1.4</t>
  </si>
  <si>
    <t>Основное мероприятие 1.5</t>
  </si>
  <si>
    <t>Основное мероприятие 1.6</t>
  </si>
  <si>
    <t>Основное мероприятие 2.1</t>
  </si>
  <si>
    <t>Основное мероприятие 3.2</t>
  </si>
  <si>
    <t>Основное мероприятие 3.3</t>
  </si>
  <si>
    <t>Основное мероприятие 3.4</t>
  </si>
  <si>
    <t>Основное мероприятие 3.5</t>
  </si>
  <si>
    <t>Основное мероприятие 3.6</t>
  </si>
  <si>
    <t>Основное мероприятие 3.7</t>
  </si>
  <si>
    <t>Основное мероприятие 4.1</t>
  </si>
  <si>
    <t>Первый год планового периода 2015</t>
  </si>
  <si>
    <t>Код бюджетной классификации</t>
  </si>
  <si>
    <t>Подпрограмма 2</t>
  </si>
  <si>
    <t>Ответственный исполнитель, соисполнители, участники</t>
  </si>
  <si>
    <t>4025</t>
  </si>
  <si>
    <t>Ресурсное обеспечение Программы "Социальная поддержка граждан в городском округе "поселок Палана" на 2014-2015 годы"</t>
  </si>
  <si>
    <t>Социальная поддержка граждан в городском округе "поселок Палана" на 2014-2015 годы"</t>
  </si>
  <si>
    <t>Таблица 3</t>
  </si>
  <si>
    <t>МКОУ "Средняя общеобразовательная школа № 1 пгт. Палана"</t>
  </si>
  <si>
    <t>МКДОУ №1 детский сад "Рябинка"</t>
  </si>
  <si>
    <t>МКДОУ №2 детский сад "Солнышко"</t>
  </si>
  <si>
    <t>Ресурсное обеспечение Программы "Социальная поддержка граждан в городском округе "поселок Палана" на 2016-2020 годы"</t>
  </si>
  <si>
    <t>Основное мероприятие 1.7</t>
  </si>
  <si>
    <t>Субвенции на выполнение государственных полномочий   по опеке и попечительствув Камчатском крае в части социальной поддержки   детей-сирот и детей, оставшихся без попечения родителей, отданных под опеку (попечительство) или в приёмные семьи (за исключением детей, переданных под опеку, обучающихся в федеральных образовательных учреждениях,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приёмному родителю, и по подготовке лиц, желающих принять на воспитание в свою семью ребёнка, оставшегося без попечения родителей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</si>
  <si>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</si>
  <si>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 xml:space="preserve">Субвенция по предоставлению единовременной денежной выплаты гражданам усыновившим (удочерившим) ребёнка (детей) в Камчатском крае  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</si>
  <si>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</si>
  <si>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01</t>
  </si>
  <si>
    <t>04</t>
  </si>
  <si>
    <t>4012</t>
  </si>
  <si>
    <t>4022</t>
  </si>
  <si>
    <t>4024</t>
  </si>
  <si>
    <t>1006</t>
  </si>
  <si>
    <t>2106</t>
  </si>
  <si>
    <t>Субвенции на выполнение  государственных полномочий Камчатского края  по организацию и осуществлению  деятености по опеке  и попечительству в Камчатском крае  в части расходов  на содержание  специалистов  органов опеки и попечтельства несовершеннолетних</t>
  </si>
  <si>
    <t>Социальная поддержка граждан в городском округе "поселок Палана" на 2016-2020 годы</t>
  </si>
  <si>
    <t>Основное мероприятие 1.8</t>
  </si>
  <si>
    <t>Возмещение расходов на предоставление льготным категориям граждан услуг бани</t>
  </si>
  <si>
    <t>21040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</si>
  <si>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</si>
  <si>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 Доплаты к пенсиям за выслугу лет муниципальным служащим в городском округе «поселок Палана"</t>
  </si>
  <si>
    <t>Основное мероприятий 3.1</t>
  </si>
  <si>
    <t>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</t>
  </si>
  <si>
    <t>Отдел образования, социальной защиты, культуры и спорта</t>
  </si>
  <si>
    <t>0211821040323</t>
  </si>
  <si>
    <t xml:space="preserve"> Субвенция на выплату единовременного пособия при всех формах устройства детей, лишённых родительского попечения, в семью</t>
  </si>
  <si>
    <t>1001</t>
  </si>
  <si>
    <t>Отдел  жилищно-коммунального хозяйства</t>
  </si>
  <si>
    <t>куми</t>
  </si>
  <si>
    <t>Отдел  жилищно-коммунального хозяйства КУМИ</t>
  </si>
  <si>
    <t xml:space="preserve"> Оплата ритуальных услуг по захоронению лиц без определённого места жительства, одиноко  проживающих (не имеющих родственников) неработающих пенсионеров, сирот,  умерших на территории городского округа "поселок Палана"</t>
  </si>
  <si>
    <t>4.Приложение № 1 к программе «Ресурсное обеспечение Программы «Социальная поддержка граждан в городском округе «посёлок Палана» изложить в следующей редакции:</t>
  </si>
  <si>
    <t xml:space="preserve"> Организация мероприятий по ремонту квартир и установке пандусов инвалидам 1,2 группы,  одиноко проживающим неработающим пенсионерам.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</si>
</sst>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;[Red]0.00"/>
    <numFmt numFmtId="170" formatCode="0.0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170" fontId="1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68" fontId="6" fillId="0" borderId="11" xfId="0" applyNumberFormat="1" applyFont="1" applyBorder="1" applyAlignment="1">
      <alignment horizontal="right" vertical="top"/>
    </xf>
    <xf numFmtId="2" fontId="6" fillId="0" borderId="13" xfId="0" applyNumberFormat="1" applyFont="1" applyBorder="1" applyAlignment="1">
      <alignment horizontal="right" vertical="top"/>
    </xf>
    <xf numFmtId="170" fontId="6" fillId="0" borderId="14" xfId="0" applyNumberFormat="1" applyFont="1" applyBorder="1" applyAlignment="1">
      <alignment horizontal="right" vertical="top"/>
    </xf>
    <xf numFmtId="170" fontId="6" fillId="0" borderId="15" xfId="0" applyNumberFormat="1" applyFont="1" applyBorder="1" applyAlignment="1">
      <alignment horizontal="right" vertical="top"/>
    </xf>
    <xf numFmtId="49" fontId="6" fillId="0" borderId="16" xfId="0" applyNumberFormat="1" applyFont="1" applyBorder="1" applyAlignment="1">
      <alignment horizontal="center" vertical="top"/>
    </xf>
    <xf numFmtId="170" fontId="6" fillId="0" borderId="17" xfId="0" applyNumberFormat="1" applyFont="1" applyBorder="1" applyAlignment="1">
      <alignment horizontal="right" vertical="top"/>
    </xf>
    <xf numFmtId="170" fontId="6" fillId="0" borderId="18" xfId="0" applyNumberFormat="1" applyFont="1" applyBorder="1" applyAlignment="1">
      <alignment horizontal="right" vertical="top"/>
    </xf>
    <xf numFmtId="2" fontId="6" fillId="0" borderId="11" xfId="0" applyNumberFormat="1" applyFont="1" applyBorder="1" applyAlignment="1">
      <alignment horizontal="right" vertical="top"/>
    </xf>
    <xf numFmtId="2" fontId="6" fillId="0" borderId="11" xfId="0" applyNumberFormat="1" applyFont="1" applyFill="1" applyBorder="1" applyAlignment="1">
      <alignment horizontal="right" vertical="top"/>
    </xf>
    <xf numFmtId="2" fontId="6" fillId="0" borderId="13" xfId="0" applyNumberFormat="1" applyFont="1" applyFill="1" applyBorder="1" applyAlignment="1">
      <alignment horizontal="right" vertical="top"/>
    </xf>
    <xf numFmtId="170" fontId="6" fillId="0" borderId="14" xfId="0" applyNumberFormat="1" applyFont="1" applyFill="1" applyBorder="1" applyAlignment="1">
      <alignment horizontal="right" vertical="top"/>
    </xf>
    <xf numFmtId="170" fontId="6" fillId="0" borderId="15" xfId="0" applyNumberFormat="1" applyFont="1" applyFill="1" applyBorder="1" applyAlignment="1">
      <alignment horizontal="right" vertical="top"/>
    </xf>
    <xf numFmtId="170" fontId="6" fillId="33" borderId="14" xfId="0" applyNumberFormat="1" applyFont="1" applyFill="1" applyBorder="1" applyAlignment="1">
      <alignment horizontal="right" vertical="top"/>
    </xf>
    <xf numFmtId="170" fontId="6" fillId="33" borderId="15" xfId="0" applyNumberFormat="1" applyFont="1" applyFill="1" applyBorder="1" applyAlignment="1">
      <alignment horizontal="right" vertical="top"/>
    </xf>
    <xf numFmtId="2" fontId="6" fillId="0" borderId="19" xfId="0" applyNumberFormat="1" applyFont="1" applyBorder="1" applyAlignment="1">
      <alignment horizontal="right" vertical="top"/>
    </xf>
    <xf numFmtId="2" fontId="6" fillId="0" borderId="20" xfId="0" applyNumberFormat="1" applyFont="1" applyBorder="1" applyAlignment="1">
      <alignment horizontal="right" vertical="top"/>
    </xf>
    <xf numFmtId="2" fontId="6" fillId="0" borderId="21" xfId="0" applyNumberFormat="1" applyFont="1" applyFill="1" applyBorder="1" applyAlignment="1">
      <alignment horizontal="right" vertical="top"/>
    </xf>
    <xf numFmtId="2" fontId="6" fillId="0" borderId="22" xfId="0" applyNumberFormat="1" applyFont="1" applyFill="1" applyBorder="1" applyAlignment="1">
      <alignment horizontal="right" vertical="top"/>
    </xf>
    <xf numFmtId="170" fontId="6" fillId="0" borderId="10" xfId="0" applyNumberFormat="1" applyFont="1" applyFill="1" applyBorder="1" applyAlignment="1">
      <alignment horizontal="right" vertical="top"/>
    </xf>
    <xf numFmtId="170" fontId="6" fillId="0" borderId="23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170" fontId="6" fillId="33" borderId="10" xfId="0" applyNumberFormat="1" applyFont="1" applyFill="1" applyBorder="1" applyAlignment="1">
      <alignment horizontal="right" vertical="top"/>
    </xf>
    <xf numFmtId="170" fontId="6" fillId="33" borderId="23" xfId="0" applyNumberFormat="1" applyFont="1" applyFill="1" applyBorder="1" applyAlignment="1">
      <alignment horizontal="right" vertical="top"/>
    </xf>
    <xf numFmtId="2" fontId="6" fillId="0" borderId="21" xfId="0" applyNumberFormat="1" applyFont="1" applyBorder="1" applyAlignment="1">
      <alignment horizontal="right" vertical="top"/>
    </xf>
    <xf numFmtId="2" fontId="6" fillId="0" borderId="22" xfId="0" applyNumberFormat="1" applyFont="1" applyBorder="1" applyAlignment="1">
      <alignment horizontal="right" vertical="top"/>
    </xf>
    <xf numFmtId="170" fontId="6" fillId="34" borderId="10" xfId="0" applyNumberFormat="1" applyFont="1" applyFill="1" applyBorder="1" applyAlignment="1">
      <alignment horizontal="right" vertical="top"/>
    </xf>
    <xf numFmtId="0" fontId="6" fillId="0" borderId="11" xfId="0" applyFont="1" applyBorder="1" applyAlignment="1">
      <alignment vertical="top" wrapText="1"/>
    </xf>
    <xf numFmtId="169" fontId="6" fillId="0" borderId="21" xfId="0" applyNumberFormat="1" applyFont="1" applyBorder="1" applyAlignment="1">
      <alignment horizontal="right" vertical="top" wrapText="1"/>
    </xf>
    <xf numFmtId="2" fontId="6" fillId="0" borderId="22" xfId="0" applyNumberFormat="1" applyFont="1" applyBorder="1" applyAlignment="1">
      <alignment horizontal="right" vertical="top" wrapText="1"/>
    </xf>
    <xf numFmtId="170" fontId="6" fillId="0" borderId="10" xfId="0" applyNumberFormat="1" applyFont="1" applyBorder="1" applyAlignment="1">
      <alignment horizontal="right" vertical="top" wrapText="1"/>
    </xf>
    <xf numFmtId="170" fontId="6" fillId="0" borderId="23" xfId="0" applyNumberFormat="1" applyFont="1" applyBorder="1" applyAlignment="1">
      <alignment horizontal="right" vertical="top" wrapText="1"/>
    </xf>
    <xf numFmtId="170" fontId="6" fillId="0" borderId="10" xfId="0" applyNumberFormat="1" applyFont="1" applyBorder="1" applyAlignment="1">
      <alignment horizontal="right" vertical="top"/>
    </xf>
    <xf numFmtId="170" fontId="6" fillId="0" borderId="23" xfId="0" applyNumberFormat="1" applyFont="1" applyBorder="1" applyAlignment="1">
      <alignment horizontal="right" vertical="top"/>
    </xf>
    <xf numFmtId="0" fontId="6" fillId="0" borderId="16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2" fontId="6" fillId="0" borderId="22" xfId="0" applyNumberFormat="1" applyFont="1" applyBorder="1" applyAlignment="1">
      <alignment vertical="top"/>
    </xf>
    <xf numFmtId="170" fontId="6" fillId="0" borderId="10" xfId="0" applyNumberFormat="1" applyFont="1" applyBorder="1" applyAlignment="1">
      <alignment vertical="top"/>
    </xf>
    <xf numFmtId="170" fontId="6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170" fontId="6" fillId="33" borderId="0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/>
    </xf>
    <xf numFmtId="170" fontId="0" fillId="33" borderId="0" xfId="0" applyNumberFormat="1" applyFill="1" applyBorder="1" applyAlignment="1">
      <alignment/>
    </xf>
    <xf numFmtId="170" fontId="6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top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2" fontId="6" fillId="0" borderId="30" xfId="0" applyNumberFormat="1" applyFont="1" applyBorder="1" applyAlignment="1">
      <alignment vertical="top"/>
    </xf>
    <xf numFmtId="2" fontId="6" fillId="0" borderId="31" xfId="0" applyNumberFormat="1" applyFont="1" applyBorder="1" applyAlignment="1">
      <alignment vertical="top"/>
    </xf>
    <xf numFmtId="170" fontId="6" fillId="0" borderId="32" xfId="0" applyNumberFormat="1" applyFont="1" applyBorder="1" applyAlignment="1">
      <alignment vertical="top"/>
    </xf>
    <xf numFmtId="170" fontId="6" fillId="0" borderId="33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170" fontId="6" fillId="0" borderId="0" xfId="0" applyNumberFormat="1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49" fontId="6" fillId="0" borderId="34" xfId="0" applyNumberFormat="1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168" fontId="0" fillId="0" borderId="0" xfId="0" applyNumberFormat="1" applyBorder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49" fontId="6" fillId="0" borderId="36" xfId="0" applyNumberFormat="1" applyFont="1" applyBorder="1" applyAlignment="1">
      <alignment horizontal="center" vertical="top"/>
    </xf>
    <xf numFmtId="49" fontId="6" fillId="0" borderId="37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70" fontId="6" fillId="33" borderId="0" xfId="0" applyNumberFormat="1" applyFont="1" applyFill="1" applyBorder="1" applyAlignment="1">
      <alignment horizontal="right" vertical="top"/>
    </xf>
    <xf numFmtId="170" fontId="7" fillId="33" borderId="0" xfId="0" applyNumberFormat="1" applyFont="1" applyFill="1" applyBorder="1" applyAlignment="1">
      <alignment horizontal="right" vertical="top"/>
    </xf>
    <xf numFmtId="2" fontId="6" fillId="0" borderId="22" xfId="0" applyNumberFormat="1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2" fontId="6" fillId="0" borderId="21" xfId="0" applyNumberFormat="1" applyFont="1" applyBorder="1" applyAlignment="1">
      <alignment horizontal="right" vertical="top"/>
    </xf>
    <xf numFmtId="0" fontId="7" fillId="0" borderId="21" xfId="0" applyFont="1" applyBorder="1" applyAlignment="1">
      <alignment horizontal="right" vertical="top"/>
    </xf>
    <xf numFmtId="0" fontId="6" fillId="0" borderId="16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170" fontId="6" fillId="0" borderId="10" xfId="0" applyNumberFormat="1" applyFont="1" applyBorder="1" applyAlignment="1">
      <alignment horizontal="right" vertical="top"/>
    </xf>
    <xf numFmtId="170" fontId="7" fillId="0" borderId="10" xfId="0" applyNumberFormat="1" applyFont="1" applyBorder="1" applyAlignment="1">
      <alignment horizontal="right" vertical="top"/>
    </xf>
    <xf numFmtId="2" fontId="6" fillId="0" borderId="40" xfId="0" applyNumberFormat="1" applyFont="1" applyBorder="1" applyAlignment="1">
      <alignment horizontal="right" vertical="top"/>
    </xf>
    <xf numFmtId="0" fontId="7" fillId="0" borderId="34" xfId="0" applyFont="1" applyBorder="1" applyAlignment="1">
      <alignment horizontal="right" vertical="top"/>
    </xf>
    <xf numFmtId="2" fontId="6" fillId="0" borderId="41" xfId="0" applyNumberFormat="1" applyFont="1" applyBorder="1" applyAlignment="1">
      <alignment horizontal="right" vertical="top"/>
    </xf>
    <xf numFmtId="0" fontId="7" fillId="0" borderId="42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22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shrinkToFit="1"/>
    </xf>
    <xf numFmtId="0" fontId="6" fillId="0" borderId="11" xfId="0" applyFont="1" applyBorder="1" applyAlignment="1">
      <alignment horizontal="center" vertical="top" shrinkToFit="1"/>
    </xf>
    <xf numFmtId="0" fontId="8" fillId="0" borderId="11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/>
    </xf>
    <xf numFmtId="0" fontId="2" fillId="0" borderId="43" xfId="0" applyFont="1" applyBorder="1" applyAlignment="1">
      <alignment/>
    </xf>
    <xf numFmtId="170" fontId="6" fillId="0" borderId="17" xfId="0" applyNumberFormat="1" applyFont="1" applyBorder="1" applyAlignment="1">
      <alignment horizontal="right" vertical="top"/>
    </xf>
    <xf numFmtId="170" fontId="7" fillId="0" borderId="44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170" fontId="6" fillId="33" borderId="10" xfId="0" applyNumberFormat="1" applyFont="1" applyFill="1" applyBorder="1" applyAlignment="1">
      <alignment horizontal="right" vertical="top"/>
    </xf>
    <xf numFmtId="170" fontId="7" fillId="33" borderId="10" xfId="0" applyNumberFormat="1" applyFont="1" applyFill="1" applyBorder="1" applyAlignment="1">
      <alignment horizontal="right" vertical="top"/>
    </xf>
    <xf numFmtId="0" fontId="8" fillId="0" borderId="16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 shrinkToFit="1"/>
    </xf>
    <xf numFmtId="0" fontId="6" fillId="0" borderId="2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170" fontId="6" fillId="0" borderId="18" xfId="0" applyNumberFormat="1" applyFont="1" applyBorder="1" applyAlignment="1">
      <alignment horizontal="right" vertical="top"/>
    </xf>
    <xf numFmtId="170" fontId="7" fillId="0" borderId="48" xfId="0" applyNumberFormat="1" applyFont="1" applyBorder="1" applyAlignment="1">
      <alignment horizontal="right" vertical="top"/>
    </xf>
    <xf numFmtId="170" fontId="6" fillId="33" borderId="23" xfId="0" applyNumberFormat="1" applyFont="1" applyFill="1" applyBorder="1" applyAlignment="1">
      <alignment horizontal="right" vertical="top"/>
    </xf>
    <xf numFmtId="170" fontId="7" fillId="33" borderId="23" xfId="0" applyNumberFormat="1" applyFont="1" applyFill="1" applyBorder="1" applyAlignment="1">
      <alignment horizontal="right" vertical="top"/>
    </xf>
    <xf numFmtId="170" fontId="6" fillId="0" borderId="23" xfId="0" applyNumberFormat="1" applyFont="1" applyBorder="1" applyAlignment="1">
      <alignment horizontal="right" vertical="top"/>
    </xf>
    <xf numFmtId="170" fontId="7" fillId="0" borderId="23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14.875" style="0" customWidth="1"/>
    <col min="2" max="2" width="31.00390625" style="0" customWidth="1"/>
    <col min="3" max="3" width="21.875" style="3" customWidth="1"/>
    <col min="4" max="4" width="9.125" style="2" customWidth="1"/>
    <col min="5" max="5" width="9.125" style="2" bestFit="1" customWidth="1"/>
    <col min="6" max="6" width="9.75390625" style="2" customWidth="1"/>
    <col min="7" max="7" width="7.625" style="0" customWidth="1"/>
    <col min="8" max="8" width="11.625" style="0" customWidth="1"/>
    <col min="9" max="9" width="12.875" style="0" customWidth="1"/>
    <col min="10" max="10" width="11.375" style="20" customWidth="1"/>
    <col min="11" max="11" width="14.25390625" style="0" customWidth="1"/>
    <col min="12" max="12" width="11.625" style="0" customWidth="1"/>
    <col min="15" max="15" width="9.625" style="0" bestFit="1" customWidth="1"/>
    <col min="16" max="16" width="12.625" style="0" bestFit="1" customWidth="1"/>
    <col min="17" max="17" width="11.625" style="0" bestFit="1" customWidth="1"/>
  </cols>
  <sheetData>
    <row r="1" spans="1:12" ht="12.75">
      <c r="A1" s="162" t="s">
        <v>98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30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9" ht="12.75">
      <c r="A3" s="153"/>
      <c r="B3" s="153"/>
      <c r="C3" s="153"/>
      <c r="D3" s="153"/>
      <c r="E3" s="153"/>
      <c r="F3" s="153"/>
      <c r="G3" s="153"/>
      <c r="H3" s="153"/>
      <c r="I3" s="153"/>
    </row>
    <row r="4" spans="1:9" ht="12.75">
      <c r="A4" s="153"/>
      <c r="B4" s="153"/>
      <c r="C4" s="153"/>
      <c r="D4" s="153"/>
      <c r="E4" s="153"/>
      <c r="F4" s="153"/>
      <c r="G4" s="153"/>
      <c r="H4" s="153"/>
      <c r="I4" s="153"/>
    </row>
    <row r="5" spans="1:12" ht="13.5" thickBot="1">
      <c r="A5" s="142" t="s">
        <v>68</v>
      </c>
      <c r="B5" s="142"/>
      <c r="C5" s="142"/>
      <c r="D5" s="142"/>
      <c r="E5" s="142"/>
      <c r="F5" s="142"/>
      <c r="G5" s="142"/>
      <c r="H5" s="142"/>
      <c r="I5" s="142"/>
      <c r="J5" s="143"/>
      <c r="K5" s="143"/>
      <c r="L5" s="143"/>
    </row>
    <row r="6" spans="1:12" ht="13.5" customHeight="1" thickBot="1">
      <c r="A6" s="135" t="s">
        <v>0</v>
      </c>
      <c r="B6" s="135" t="s">
        <v>1</v>
      </c>
      <c r="C6" s="154" t="s">
        <v>60</v>
      </c>
      <c r="D6" s="133" t="s">
        <v>58</v>
      </c>
      <c r="E6" s="133"/>
      <c r="F6" s="133"/>
      <c r="G6" s="135" t="s">
        <v>41</v>
      </c>
      <c r="H6" s="155" t="s">
        <v>42</v>
      </c>
      <c r="I6" s="156"/>
      <c r="J6" s="156"/>
      <c r="K6" s="156"/>
      <c r="L6" s="157"/>
    </row>
    <row r="7" spans="1:12" ht="13.5" thickBot="1">
      <c r="A7" s="135"/>
      <c r="B7" s="135"/>
      <c r="C7" s="134"/>
      <c r="D7" s="133"/>
      <c r="E7" s="133"/>
      <c r="F7" s="133"/>
      <c r="G7" s="135"/>
      <c r="H7" s="158"/>
      <c r="I7" s="159"/>
      <c r="J7" s="159"/>
      <c r="K7" s="159"/>
      <c r="L7" s="160"/>
    </row>
    <row r="8" spans="1:16" ht="23.25" thickBot="1">
      <c r="A8" s="135"/>
      <c r="B8" s="135"/>
      <c r="C8" s="134"/>
      <c r="D8" s="23" t="s">
        <v>2</v>
      </c>
      <c r="E8" s="23" t="s">
        <v>39</v>
      </c>
      <c r="F8" s="22" t="s">
        <v>40</v>
      </c>
      <c r="G8" s="146"/>
      <c r="H8" s="21">
        <v>2016</v>
      </c>
      <c r="I8" s="25">
        <v>2017</v>
      </c>
      <c r="J8" s="26">
        <v>2018</v>
      </c>
      <c r="K8" s="26">
        <v>2019</v>
      </c>
      <c r="L8" s="27">
        <v>2020</v>
      </c>
      <c r="P8" s="76">
        <f>H9+I9+J9+K9+L9</f>
        <v>217963.10054</v>
      </c>
    </row>
    <row r="9" spans="1:16" ht="12.75" customHeight="1" thickBot="1">
      <c r="A9" s="137" t="s">
        <v>6</v>
      </c>
      <c r="B9" s="141" t="s">
        <v>82</v>
      </c>
      <c r="C9" s="21" t="s">
        <v>3</v>
      </c>
      <c r="D9" s="22"/>
      <c r="E9" s="22"/>
      <c r="F9" s="22"/>
      <c r="G9" s="28"/>
      <c r="H9" s="29">
        <f>SUM(H10:H16)</f>
        <v>46582.291</v>
      </c>
      <c r="I9" s="30">
        <f>SUM(I10:I16)</f>
        <v>37650.062</v>
      </c>
      <c r="J9" s="31">
        <f>J17+J31+J34+J45</f>
        <v>48454.72554</v>
      </c>
      <c r="K9" s="31">
        <f>K17+K31+K34+K45</f>
        <v>43472.811</v>
      </c>
      <c r="L9" s="32">
        <f>L17+L31+L34+L45</f>
        <v>41803.210999999996</v>
      </c>
      <c r="P9" s="76"/>
    </row>
    <row r="10" spans="1:12" ht="13.5" customHeight="1" thickBot="1">
      <c r="A10" s="137"/>
      <c r="B10" s="141"/>
      <c r="C10" s="121" t="s">
        <v>90</v>
      </c>
      <c r="D10" s="124" t="s">
        <v>24</v>
      </c>
      <c r="E10" s="124"/>
      <c r="F10" s="124"/>
      <c r="G10" s="147"/>
      <c r="H10" s="127">
        <f>SUM(H18,H31,H34)</f>
        <v>31680.091</v>
      </c>
      <c r="I10" s="129">
        <f>SUM(I18,I31,I34)</f>
        <v>24566.862</v>
      </c>
      <c r="J10" s="144">
        <f>J18+J31+J34</f>
        <v>29923.72554</v>
      </c>
      <c r="K10" s="144">
        <f>K18+K31+K34</f>
        <v>30181.211000000003</v>
      </c>
      <c r="L10" s="163">
        <f>L18+L31+L34</f>
        <v>30187.110999999997</v>
      </c>
    </row>
    <row r="11" spans="1:12" ht="36" customHeight="1" thickBot="1">
      <c r="A11" s="137"/>
      <c r="B11" s="141"/>
      <c r="C11" s="138"/>
      <c r="D11" s="123"/>
      <c r="E11" s="123"/>
      <c r="F11" s="123"/>
      <c r="G11" s="148"/>
      <c r="H11" s="128"/>
      <c r="I11" s="130"/>
      <c r="J11" s="145"/>
      <c r="K11" s="145"/>
      <c r="L11" s="164"/>
    </row>
    <row r="12" spans="1:15" ht="36.75" customHeight="1" thickBot="1">
      <c r="A12" s="137"/>
      <c r="B12" s="141"/>
      <c r="C12" s="21" t="s">
        <v>96</v>
      </c>
      <c r="D12" s="22" t="s">
        <v>24</v>
      </c>
      <c r="E12" s="22"/>
      <c r="F12" s="22"/>
      <c r="G12" s="28"/>
      <c r="H12" s="36">
        <f>SUM(H19)</f>
        <v>10474</v>
      </c>
      <c r="I12" s="30">
        <f>SUM(I19)</f>
        <v>9877</v>
      </c>
      <c r="J12" s="31">
        <f>SUM(J19)</f>
        <v>9352</v>
      </c>
      <c r="K12" s="31">
        <f>SUM(K19)</f>
        <v>9352</v>
      </c>
      <c r="L12" s="32">
        <f>SUM(L19)</f>
        <v>9352</v>
      </c>
      <c r="O12" s="85">
        <f>H20+H21+H22+H23+H24+H25+H26+H27+H28+H29+H30+H31+H37+H38+H40+H41+H42+H43+H44+H46</f>
        <v>46582.291</v>
      </c>
    </row>
    <row r="13" spans="1:12" ht="27" customHeight="1" thickBot="1">
      <c r="A13" s="137"/>
      <c r="B13" s="141"/>
      <c r="C13" s="21" t="s">
        <v>14</v>
      </c>
      <c r="D13" s="22" t="s">
        <v>37</v>
      </c>
      <c r="E13" s="22"/>
      <c r="F13" s="22"/>
      <c r="G13" s="28"/>
      <c r="H13" s="36">
        <f>SUM(H49)</f>
        <v>4023.2</v>
      </c>
      <c r="I13" s="30">
        <f>SUM(I49)</f>
        <v>2801.2</v>
      </c>
      <c r="J13" s="31">
        <f>J49+J51</f>
        <v>9179</v>
      </c>
      <c r="K13" s="31">
        <f>K49+K51</f>
        <v>3808.3</v>
      </c>
      <c r="L13" s="32">
        <f>L49+L51</f>
        <v>2180.9</v>
      </c>
    </row>
    <row r="14" spans="1:12" ht="34.5" thickBot="1">
      <c r="A14" s="137"/>
      <c r="B14" s="141"/>
      <c r="C14" s="21" t="s">
        <v>65</v>
      </c>
      <c r="D14" s="22"/>
      <c r="E14" s="22"/>
      <c r="F14" s="22"/>
      <c r="G14" s="28"/>
      <c r="H14" s="36">
        <f aca="true" t="shared" si="0" ref="H14:J16">SUM(H22)</f>
        <v>260</v>
      </c>
      <c r="I14" s="30">
        <f t="shared" si="0"/>
        <v>260</v>
      </c>
      <c r="J14" s="31">
        <f t="shared" si="0"/>
        <v>260</v>
      </c>
      <c r="K14" s="31">
        <f aca="true" t="shared" si="1" ref="K14:L16">SUM(K22)</f>
        <v>260</v>
      </c>
      <c r="L14" s="32">
        <f t="shared" si="1"/>
        <v>260</v>
      </c>
    </row>
    <row r="15" spans="1:12" ht="23.25" thickBot="1">
      <c r="A15" s="137"/>
      <c r="B15" s="141"/>
      <c r="C15" s="21" t="s">
        <v>66</v>
      </c>
      <c r="D15" s="22"/>
      <c r="E15" s="22"/>
      <c r="F15" s="22"/>
      <c r="G15" s="28"/>
      <c r="H15" s="36">
        <f t="shared" si="0"/>
        <v>100</v>
      </c>
      <c r="I15" s="30">
        <f t="shared" si="0"/>
        <v>100</v>
      </c>
      <c r="J15" s="31">
        <f t="shared" si="0"/>
        <v>100</v>
      </c>
      <c r="K15" s="31">
        <f t="shared" si="1"/>
        <v>100</v>
      </c>
      <c r="L15" s="32">
        <f t="shared" si="1"/>
        <v>100</v>
      </c>
    </row>
    <row r="16" spans="1:17" ht="23.25" thickBot="1">
      <c r="A16" s="137"/>
      <c r="B16" s="141"/>
      <c r="C16" s="21" t="s">
        <v>67</v>
      </c>
      <c r="D16" s="22"/>
      <c r="E16" s="22"/>
      <c r="F16" s="22"/>
      <c r="G16" s="28"/>
      <c r="H16" s="36">
        <f t="shared" si="0"/>
        <v>45</v>
      </c>
      <c r="I16" s="30">
        <f t="shared" si="0"/>
        <v>45</v>
      </c>
      <c r="J16" s="31">
        <f t="shared" si="0"/>
        <v>45</v>
      </c>
      <c r="K16" s="31">
        <f t="shared" si="1"/>
        <v>45</v>
      </c>
      <c r="L16" s="32">
        <f t="shared" si="1"/>
        <v>45</v>
      </c>
      <c r="O16" s="85">
        <f>H21+H22+H23+H24+H25+H26+H27+H28+H29+H30</f>
        <v>3302</v>
      </c>
      <c r="Q16" s="76"/>
    </row>
    <row r="17" spans="1:16" ht="13.5" thickBot="1">
      <c r="A17" s="137" t="s">
        <v>8</v>
      </c>
      <c r="B17" s="141" t="s">
        <v>9</v>
      </c>
      <c r="C17" s="21" t="s">
        <v>3</v>
      </c>
      <c r="D17" s="22"/>
      <c r="E17" s="22"/>
      <c r="F17" s="22"/>
      <c r="G17" s="28"/>
      <c r="H17" s="37">
        <v>13776</v>
      </c>
      <c r="I17" s="38">
        <f>SUM(I18:I19)</f>
        <v>13720.262</v>
      </c>
      <c r="J17" s="39">
        <f>SUM(J18:J19)</f>
        <v>13206.011</v>
      </c>
      <c r="K17" s="39">
        <f>K20+K21+K22+K23+K24+K25+K26+K27+K28+K29+K30</f>
        <v>13391.011</v>
      </c>
      <c r="L17" s="40">
        <f>SUM(L18:L19)</f>
        <v>13391.011</v>
      </c>
      <c r="P17" s="85">
        <f>I21+I22+I23+I24+I25+I26+I27+I28+I29+I30</f>
        <v>3843.262</v>
      </c>
    </row>
    <row r="18" spans="1:20" ht="39" customHeight="1" thickBot="1">
      <c r="A18" s="137"/>
      <c r="B18" s="141"/>
      <c r="C18" s="21" t="s">
        <v>90</v>
      </c>
      <c r="D18" s="22" t="s">
        <v>24</v>
      </c>
      <c r="E18" s="22"/>
      <c r="F18" s="22"/>
      <c r="G18" s="28"/>
      <c r="H18" s="36">
        <f>SUM(H21,H25,H26,H27,H28,H29,H30)</f>
        <v>2897</v>
      </c>
      <c r="I18" s="30">
        <f>SUM(I21:I30)</f>
        <v>3843.262</v>
      </c>
      <c r="J18" s="41">
        <f>J21+J22+J23+J24+J25+J26+J27+J28+J29+J30</f>
        <v>3854.011</v>
      </c>
      <c r="K18" s="41">
        <f>K21+K22+K23+K24+K25+K26+K27+K28+K29+K30</f>
        <v>4039.011</v>
      </c>
      <c r="L18" s="42">
        <f>L21+L22+L23+L24+L25+L26+L27+L28+L29+L30</f>
        <v>4039.011</v>
      </c>
      <c r="M18" s="78"/>
      <c r="N18" s="79"/>
      <c r="O18" s="80"/>
      <c r="P18" s="79"/>
      <c r="Q18" s="81">
        <f>J21+J22+J23+J24+J25+J26+J27+J28+J29+J30</f>
        <v>3854.011</v>
      </c>
      <c r="R18" s="79">
        <f>K21+K22+K23+K24+K25+K26+K27+K28+K29+K30</f>
        <v>4039.011</v>
      </c>
      <c r="S18" s="79"/>
      <c r="T18" s="78"/>
    </row>
    <row r="19" spans="1:17" ht="43.5" customHeight="1" thickBot="1">
      <c r="A19" s="137"/>
      <c r="B19" s="141"/>
      <c r="C19" s="21" t="s">
        <v>96</v>
      </c>
      <c r="D19" s="22" t="s">
        <v>24</v>
      </c>
      <c r="E19" s="22"/>
      <c r="F19" s="22"/>
      <c r="G19" s="28"/>
      <c r="H19" s="43">
        <f>SUM(H20)</f>
        <v>10474</v>
      </c>
      <c r="I19" s="44">
        <f>SUM(I20)</f>
        <v>9877</v>
      </c>
      <c r="J19" s="34">
        <f>SUM(J20)</f>
        <v>9352</v>
      </c>
      <c r="K19" s="34">
        <f>SUM(K20)</f>
        <v>9352</v>
      </c>
      <c r="L19" s="35">
        <f>SUM(L20)</f>
        <v>9352</v>
      </c>
      <c r="N19" s="85">
        <f>H20+H37+H38+H40+H41+H42+H43+H46</f>
        <v>42216.890999999996</v>
      </c>
      <c r="Q19" s="75"/>
    </row>
    <row r="20" spans="1:19" ht="66" customHeight="1" thickBot="1">
      <c r="A20" s="21" t="s">
        <v>43</v>
      </c>
      <c r="B20" s="21" t="s">
        <v>7</v>
      </c>
      <c r="C20" s="21" t="s">
        <v>94</v>
      </c>
      <c r="D20" s="22" t="s">
        <v>24</v>
      </c>
      <c r="E20" s="22">
        <v>1003</v>
      </c>
      <c r="F20" s="22" t="s">
        <v>78</v>
      </c>
      <c r="G20" s="28" t="s">
        <v>10</v>
      </c>
      <c r="H20" s="45">
        <v>10474</v>
      </c>
      <c r="I20" s="46">
        <v>9877</v>
      </c>
      <c r="J20" s="47">
        <v>9352</v>
      </c>
      <c r="K20" s="47">
        <v>9352</v>
      </c>
      <c r="L20" s="48">
        <v>9352</v>
      </c>
      <c r="N20" s="82"/>
      <c r="O20" s="86">
        <f>I20+I33+I37+I38+I40+I41+I43+I44+I46</f>
        <v>33401.799999999996</v>
      </c>
      <c r="P20" s="87">
        <f>J20+J33+J37+J38+J40+J41+J42+J43+J44+J46</f>
        <v>44600.71454</v>
      </c>
      <c r="Q20" s="87">
        <f>K20+K33+K37+K38+K40+K41+K42+K43+K44+K46</f>
        <v>39302.5</v>
      </c>
      <c r="R20" s="83"/>
      <c r="S20" s="83"/>
    </row>
    <row r="21" spans="1:19" ht="36.75" customHeight="1" thickBot="1">
      <c r="A21" s="136" t="s">
        <v>44</v>
      </c>
      <c r="B21" s="136" t="s">
        <v>13</v>
      </c>
      <c r="C21" s="49" t="s">
        <v>4</v>
      </c>
      <c r="D21" s="50" t="s">
        <v>24</v>
      </c>
      <c r="E21" s="50">
        <v>1006</v>
      </c>
      <c r="F21" s="50">
        <v>2102</v>
      </c>
      <c r="G21" s="51" t="s">
        <v>12</v>
      </c>
      <c r="H21" s="45">
        <v>42</v>
      </c>
      <c r="I21" s="46">
        <v>42</v>
      </c>
      <c r="J21" s="52">
        <v>42</v>
      </c>
      <c r="K21" s="52">
        <v>42</v>
      </c>
      <c r="L21" s="53">
        <v>42</v>
      </c>
      <c r="N21" s="83"/>
      <c r="O21" s="83"/>
      <c r="P21" s="83"/>
      <c r="Q21" s="79"/>
      <c r="R21" s="83"/>
      <c r="S21" s="83"/>
    </row>
    <row r="22" spans="1:19" ht="34.5" thickBot="1">
      <c r="A22" s="136"/>
      <c r="B22" s="136"/>
      <c r="C22" s="49" t="s">
        <v>65</v>
      </c>
      <c r="D22" s="50" t="s">
        <v>24</v>
      </c>
      <c r="E22" s="50">
        <v>1006</v>
      </c>
      <c r="F22" s="50">
        <v>2102</v>
      </c>
      <c r="G22" s="51" t="s">
        <v>12</v>
      </c>
      <c r="H22" s="45">
        <v>260</v>
      </c>
      <c r="I22" s="46">
        <v>260</v>
      </c>
      <c r="J22" s="52">
        <v>260</v>
      </c>
      <c r="K22" s="52">
        <v>260</v>
      </c>
      <c r="L22" s="53">
        <v>260</v>
      </c>
      <c r="N22" s="83"/>
      <c r="O22" s="83"/>
      <c r="P22" s="79"/>
      <c r="Q22" s="83"/>
      <c r="R22" s="83"/>
      <c r="S22" s="83"/>
    </row>
    <row r="23" spans="1:19" ht="23.25" thickBot="1">
      <c r="A23" s="136"/>
      <c r="B23" s="136"/>
      <c r="C23" s="49" t="s">
        <v>66</v>
      </c>
      <c r="D23" s="50" t="s">
        <v>24</v>
      </c>
      <c r="E23" s="50">
        <v>1006</v>
      </c>
      <c r="F23" s="50">
        <v>2102</v>
      </c>
      <c r="G23" s="51" t="s">
        <v>12</v>
      </c>
      <c r="H23" s="45">
        <v>100</v>
      </c>
      <c r="I23" s="46">
        <v>100</v>
      </c>
      <c r="J23" s="52">
        <v>100</v>
      </c>
      <c r="K23" s="52">
        <v>100</v>
      </c>
      <c r="L23" s="53">
        <v>100</v>
      </c>
      <c r="N23" s="83"/>
      <c r="O23" s="83"/>
      <c r="P23" s="83"/>
      <c r="Q23" s="83"/>
      <c r="R23" s="83"/>
      <c r="S23" s="79"/>
    </row>
    <row r="24" spans="1:19" ht="23.25" thickBot="1">
      <c r="A24" s="136"/>
      <c r="B24" s="136"/>
      <c r="C24" s="49" t="s">
        <v>67</v>
      </c>
      <c r="D24" s="50" t="s">
        <v>24</v>
      </c>
      <c r="E24" s="50">
        <v>1006</v>
      </c>
      <c r="F24" s="50">
        <v>2102</v>
      </c>
      <c r="G24" s="51" t="s">
        <v>12</v>
      </c>
      <c r="H24" s="45">
        <v>45</v>
      </c>
      <c r="I24" s="46">
        <v>45</v>
      </c>
      <c r="J24" s="52">
        <v>45</v>
      </c>
      <c r="K24" s="52">
        <v>45</v>
      </c>
      <c r="L24" s="53">
        <v>45</v>
      </c>
      <c r="N24" s="83"/>
      <c r="O24" s="83"/>
      <c r="P24" s="83"/>
      <c r="Q24" s="83"/>
      <c r="R24" s="79"/>
      <c r="S24" s="83"/>
    </row>
    <row r="25" spans="1:19" ht="42" customHeight="1" thickBot="1">
      <c r="A25" s="21" t="s">
        <v>45</v>
      </c>
      <c r="B25" s="21" t="s">
        <v>87</v>
      </c>
      <c r="C25" s="21" t="s">
        <v>4</v>
      </c>
      <c r="D25" s="22" t="s">
        <v>24</v>
      </c>
      <c r="E25" s="22">
        <v>1001</v>
      </c>
      <c r="F25" s="22">
        <v>2103</v>
      </c>
      <c r="G25" s="28" t="s">
        <v>12</v>
      </c>
      <c r="H25" s="54">
        <v>1985</v>
      </c>
      <c r="I25" s="55">
        <v>2476.262</v>
      </c>
      <c r="J25" s="52">
        <v>2738.011</v>
      </c>
      <c r="K25" s="52">
        <v>2738.011</v>
      </c>
      <c r="L25" s="53">
        <v>2738.011</v>
      </c>
      <c r="N25" s="83"/>
      <c r="O25" s="83"/>
      <c r="P25" s="83"/>
      <c r="Q25" s="79"/>
      <c r="R25" s="83"/>
      <c r="S25" s="83"/>
    </row>
    <row r="26" spans="1:19" ht="41.25" customHeight="1" thickBot="1">
      <c r="A26" s="21" t="s">
        <v>46</v>
      </c>
      <c r="B26" s="21" t="s">
        <v>15</v>
      </c>
      <c r="C26" s="21" t="s">
        <v>4</v>
      </c>
      <c r="D26" s="22" t="s">
        <v>24</v>
      </c>
      <c r="E26" s="22">
        <v>1006</v>
      </c>
      <c r="F26" s="22" t="s">
        <v>85</v>
      </c>
      <c r="G26" s="28" t="s">
        <v>12</v>
      </c>
      <c r="H26" s="54">
        <v>330</v>
      </c>
      <c r="I26" s="55">
        <v>500</v>
      </c>
      <c r="J26" s="74">
        <v>365</v>
      </c>
      <c r="K26" s="52">
        <v>500</v>
      </c>
      <c r="L26" s="53">
        <v>500</v>
      </c>
      <c r="M26" s="19"/>
      <c r="N26" s="83"/>
      <c r="O26" s="83"/>
      <c r="P26" s="83"/>
      <c r="Q26" s="79"/>
      <c r="R26" s="83"/>
      <c r="S26" s="83"/>
    </row>
    <row r="27" spans="1:19" ht="61.5" customHeight="1" thickBot="1">
      <c r="A27" s="21" t="s">
        <v>47</v>
      </c>
      <c r="B27" s="21" t="s">
        <v>16</v>
      </c>
      <c r="C27" s="21" t="s">
        <v>4</v>
      </c>
      <c r="D27" s="22" t="s">
        <v>24</v>
      </c>
      <c r="E27" s="22">
        <v>1006</v>
      </c>
      <c r="F27" s="22">
        <v>2105</v>
      </c>
      <c r="G27" s="28" t="s">
        <v>12</v>
      </c>
      <c r="H27" s="54">
        <v>240</v>
      </c>
      <c r="I27" s="55">
        <v>200</v>
      </c>
      <c r="J27" s="52">
        <v>224</v>
      </c>
      <c r="K27" s="52">
        <v>224</v>
      </c>
      <c r="L27" s="53">
        <v>224</v>
      </c>
      <c r="N27" s="83"/>
      <c r="O27" s="83"/>
      <c r="P27" s="83"/>
      <c r="Q27" s="79"/>
      <c r="R27" s="83"/>
      <c r="S27" s="83"/>
    </row>
    <row r="28" spans="1:19" ht="85.5" customHeight="1" thickBot="1">
      <c r="A28" s="21" t="s">
        <v>48</v>
      </c>
      <c r="B28" s="21" t="s">
        <v>97</v>
      </c>
      <c r="C28" s="21" t="s">
        <v>4</v>
      </c>
      <c r="D28" s="22" t="s">
        <v>24</v>
      </c>
      <c r="E28" s="22" t="s">
        <v>79</v>
      </c>
      <c r="F28" s="22" t="s">
        <v>80</v>
      </c>
      <c r="G28" s="28" t="s">
        <v>12</v>
      </c>
      <c r="H28" s="54">
        <v>30</v>
      </c>
      <c r="I28" s="55">
        <v>30</v>
      </c>
      <c r="J28" s="52">
        <v>30</v>
      </c>
      <c r="K28" s="52">
        <v>30</v>
      </c>
      <c r="L28" s="53">
        <v>30</v>
      </c>
      <c r="N28" s="83"/>
      <c r="O28" s="83"/>
      <c r="P28" s="83"/>
      <c r="Q28" s="79"/>
      <c r="R28" s="83"/>
      <c r="S28" s="83"/>
    </row>
    <row r="29" spans="1:19" ht="90" customHeight="1" thickBot="1">
      <c r="A29" s="21" t="s">
        <v>69</v>
      </c>
      <c r="B29" s="21" t="s">
        <v>99</v>
      </c>
      <c r="C29" s="21" t="s">
        <v>4</v>
      </c>
      <c r="D29" s="22" t="s">
        <v>24</v>
      </c>
      <c r="E29" s="22">
        <v>1006</v>
      </c>
      <c r="F29" s="22">
        <v>2106</v>
      </c>
      <c r="G29" s="28" t="s">
        <v>12</v>
      </c>
      <c r="H29" s="54">
        <v>100</v>
      </c>
      <c r="I29" s="55">
        <v>50</v>
      </c>
      <c r="J29" s="52">
        <v>50</v>
      </c>
      <c r="K29" s="52">
        <v>100</v>
      </c>
      <c r="L29" s="53">
        <v>100</v>
      </c>
      <c r="N29" s="83"/>
      <c r="O29" s="86">
        <f>I20+I33+I37+I38+I40+I41+I42+I43+I44+I46</f>
        <v>33401.799999999996</v>
      </c>
      <c r="P29" s="86">
        <f>I21+I22+I23+I24+I25+I26+I27+I28+I29+I30</f>
        <v>3843.262</v>
      </c>
      <c r="Q29" s="79"/>
      <c r="R29" s="83"/>
      <c r="S29" s="83"/>
    </row>
    <row r="30" spans="1:19" ht="23.25" thickBot="1">
      <c r="A30" s="49" t="s">
        <v>83</v>
      </c>
      <c r="B30" s="57" t="s">
        <v>84</v>
      </c>
      <c r="C30" s="21" t="s">
        <v>4</v>
      </c>
      <c r="D30" s="23" t="s">
        <v>24</v>
      </c>
      <c r="E30" s="23" t="s">
        <v>79</v>
      </c>
      <c r="F30" s="23" t="s">
        <v>91</v>
      </c>
      <c r="G30" s="24" t="s">
        <v>12</v>
      </c>
      <c r="H30" s="58">
        <v>170</v>
      </c>
      <c r="I30" s="59">
        <v>140</v>
      </c>
      <c r="J30" s="60">
        <v>0</v>
      </c>
      <c r="K30" s="60">
        <v>0</v>
      </c>
      <c r="L30" s="61">
        <v>0</v>
      </c>
      <c r="N30" s="83"/>
      <c r="O30" s="86">
        <f>O29</f>
        <v>33401.799999999996</v>
      </c>
      <c r="P30" s="83"/>
      <c r="Q30" s="83"/>
      <c r="R30" s="83"/>
      <c r="S30" s="83"/>
    </row>
    <row r="31" spans="1:20" ht="13.5" customHeight="1">
      <c r="A31" s="151" t="s">
        <v>59</v>
      </c>
      <c r="B31" s="151" t="s">
        <v>18</v>
      </c>
      <c r="C31" s="121" t="s">
        <v>90</v>
      </c>
      <c r="D31" s="124"/>
      <c r="E31" s="124"/>
      <c r="F31" s="124"/>
      <c r="G31" s="147"/>
      <c r="H31" s="119">
        <f>SUM(H33)</f>
        <v>1063.4</v>
      </c>
      <c r="I31" s="117">
        <f>SUM(I33)</f>
        <v>955</v>
      </c>
      <c r="J31" s="149">
        <v>994</v>
      </c>
      <c r="K31" s="149">
        <v>955</v>
      </c>
      <c r="L31" s="165">
        <v>955</v>
      </c>
      <c r="M31" s="78"/>
      <c r="N31" s="80"/>
      <c r="O31" s="80"/>
      <c r="P31" s="80"/>
      <c r="Q31" s="115"/>
      <c r="R31" s="80"/>
      <c r="S31" s="80"/>
      <c r="T31" s="78"/>
    </row>
    <row r="32" spans="1:20" ht="13.5" thickBot="1">
      <c r="A32" s="152"/>
      <c r="B32" s="152"/>
      <c r="C32" s="122"/>
      <c r="D32" s="123"/>
      <c r="E32" s="123"/>
      <c r="F32" s="123"/>
      <c r="G32" s="148"/>
      <c r="H32" s="120"/>
      <c r="I32" s="118"/>
      <c r="J32" s="150"/>
      <c r="K32" s="150"/>
      <c r="L32" s="166"/>
      <c r="M32" s="78"/>
      <c r="N32" s="80"/>
      <c r="O32" s="80"/>
      <c r="P32" s="80"/>
      <c r="Q32" s="116"/>
      <c r="R32" s="80"/>
      <c r="S32" s="80"/>
      <c r="T32" s="78"/>
    </row>
    <row r="33" spans="1:19" ht="25.5" customHeight="1" thickBot="1">
      <c r="A33" s="21"/>
      <c r="B33" s="21"/>
      <c r="C33" s="123"/>
      <c r="D33" s="22" t="s">
        <v>24</v>
      </c>
      <c r="E33" s="22" t="s">
        <v>93</v>
      </c>
      <c r="F33" s="22">
        <v>4011</v>
      </c>
      <c r="G33" s="28" t="s">
        <v>10</v>
      </c>
      <c r="H33" s="45">
        <v>1063.4</v>
      </c>
      <c r="I33" s="46">
        <v>955</v>
      </c>
      <c r="J33" s="47">
        <v>994</v>
      </c>
      <c r="K33" s="47">
        <v>955</v>
      </c>
      <c r="L33" s="48">
        <v>955</v>
      </c>
      <c r="N33" s="83"/>
      <c r="O33" s="100">
        <f>H20+H33+H37+H38+H40+H41+H42+H43+H44+H46</f>
        <v>43280.291</v>
      </c>
      <c r="P33" s="86">
        <f>H21+H22+H23+H24+H25+H26+H27+H28+H29+H30</f>
        <v>3302</v>
      </c>
      <c r="Q33" s="83"/>
      <c r="R33" s="83"/>
      <c r="S33" s="83"/>
    </row>
    <row r="34" spans="1:20" ht="13.5" thickBot="1">
      <c r="A34" s="141" t="s">
        <v>20</v>
      </c>
      <c r="B34" s="141" t="s">
        <v>21</v>
      </c>
      <c r="C34" s="121" t="s">
        <v>90</v>
      </c>
      <c r="D34" s="124" t="s">
        <v>24</v>
      </c>
      <c r="E34" s="124"/>
      <c r="F34" s="124"/>
      <c r="G34" s="147"/>
      <c r="H34" s="119">
        <f>SUM(H37:H44)</f>
        <v>27719.691</v>
      </c>
      <c r="I34" s="117">
        <f>SUM(I37:I44)</f>
        <v>19768.6</v>
      </c>
      <c r="J34" s="125">
        <f>J37+J38+J40+J41+J42+J43+J44</f>
        <v>25075.71454</v>
      </c>
      <c r="K34" s="125">
        <f>K37+K38+K40+K41+K42+K43+K44</f>
        <v>25187.2</v>
      </c>
      <c r="L34" s="167">
        <f>L37+L38+L40+L41+L42+L43+L44</f>
        <v>25193.1</v>
      </c>
      <c r="M34" s="78"/>
      <c r="N34" s="80"/>
      <c r="O34" s="80"/>
      <c r="P34" s="80"/>
      <c r="Q34" s="115"/>
      <c r="R34" s="80"/>
      <c r="S34" s="80"/>
      <c r="T34" s="78"/>
    </row>
    <row r="35" spans="1:20" ht="13.5" customHeight="1" thickBot="1">
      <c r="A35" s="141"/>
      <c r="B35" s="141"/>
      <c r="C35" s="122"/>
      <c r="D35" s="122"/>
      <c r="E35" s="122"/>
      <c r="F35" s="122"/>
      <c r="G35" s="161"/>
      <c r="H35" s="120"/>
      <c r="I35" s="118"/>
      <c r="J35" s="126"/>
      <c r="K35" s="126"/>
      <c r="L35" s="168"/>
      <c r="M35" s="78"/>
      <c r="N35" s="80"/>
      <c r="O35" s="80"/>
      <c r="P35" s="80"/>
      <c r="Q35" s="115"/>
      <c r="R35" s="80"/>
      <c r="S35" s="80"/>
      <c r="T35" s="78"/>
    </row>
    <row r="36" spans="1:20" ht="9.75" customHeight="1" thickBot="1">
      <c r="A36" s="141"/>
      <c r="B36" s="141"/>
      <c r="C36" s="123"/>
      <c r="D36" s="123"/>
      <c r="E36" s="123"/>
      <c r="F36" s="123"/>
      <c r="G36" s="148"/>
      <c r="H36" s="120"/>
      <c r="I36" s="118"/>
      <c r="J36" s="126"/>
      <c r="K36" s="126"/>
      <c r="L36" s="168"/>
      <c r="M36" s="78"/>
      <c r="N36" s="80"/>
      <c r="O36" s="80"/>
      <c r="P36" s="80"/>
      <c r="Q36" s="115"/>
      <c r="R36" s="80"/>
      <c r="S36" s="80"/>
      <c r="T36" s="78"/>
    </row>
    <row r="37" spans="1:19" ht="84" customHeight="1" thickBot="1">
      <c r="A37" s="21" t="s">
        <v>88</v>
      </c>
      <c r="B37" s="21" t="s">
        <v>81</v>
      </c>
      <c r="C37" s="21" t="s">
        <v>90</v>
      </c>
      <c r="D37" s="22" t="s">
        <v>74</v>
      </c>
      <c r="E37" s="22" t="s">
        <v>75</v>
      </c>
      <c r="F37" s="22" t="s">
        <v>76</v>
      </c>
      <c r="G37" s="28" t="s">
        <v>10</v>
      </c>
      <c r="H37" s="45">
        <v>992</v>
      </c>
      <c r="I37" s="46">
        <v>993</v>
      </c>
      <c r="J37" s="47">
        <v>1438.9</v>
      </c>
      <c r="K37" s="47">
        <v>1448</v>
      </c>
      <c r="L37" s="48">
        <v>1448</v>
      </c>
      <c r="N37" s="83"/>
      <c r="O37" s="83"/>
      <c r="P37" s="83"/>
      <c r="Q37" s="83"/>
      <c r="R37" s="83"/>
      <c r="S37" s="83"/>
    </row>
    <row r="38" spans="1:12" ht="13.5" thickBot="1">
      <c r="A38" s="135" t="s">
        <v>50</v>
      </c>
      <c r="B38" s="135" t="s">
        <v>73</v>
      </c>
      <c r="C38" s="135" t="s">
        <v>90</v>
      </c>
      <c r="D38" s="139" t="s">
        <v>24</v>
      </c>
      <c r="E38" s="133" t="s">
        <v>25</v>
      </c>
      <c r="F38" s="133">
        <v>4112</v>
      </c>
      <c r="G38" s="169" t="s">
        <v>10</v>
      </c>
      <c r="H38" s="119">
        <v>478</v>
      </c>
      <c r="I38" s="117">
        <v>478</v>
      </c>
      <c r="J38" s="125">
        <v>497</v>
      </c>
      <c r="K38" s="125">
        <v>478</v>
      </c>
      <c r="L38" s="167">
        <v>478</v>
      </c>
    </row>
    <row r="39" spans="1:12" ht="72" customHeight="1" thickBot="1">
      <c r="A39" s="134"/>
      <c r="B39" s="134"/>
      <c r="C39" s="134"/>
      <c r="D39" s="140"/>
      <c r="E39" s="134"/>
      <c r="F39" s="134"/>
      <c r="G39" s="169"/>
      <c r="H39" s="131"/>
      <c r="I39" s="132"/>
      <c r="J39" s="125"/>
      <c r="K39" s="125"/>
      <c r="L39" s="167"/>
    </row>
    <row r="40" spans="1:12" ht="108.75" customHeight="1" thickBot="1">
      <c r="A40" s="21" t="s">
        <v>51</v>
      </c>
      <c r="B40" s="21" t="s">
        <v>71</v>
      </c>
      <c r="C40" s="21" t="s">
        <v>90</v>
      </c>
      <c r="D40" s="22" t="s">
        <v>24</v>
      </c>
      <c r="E40" s="22">
        <v>1004</v>
      </c>
      <c r="F40" s="22">
        <v>4024</v>
      </c>
      <c r="G40" s="28" t="s">
        <v>10</v>
      </c>
      <c r="H40" s="45">
        <v>2869.065</v>
      </c>
      <c r="I40" s="46">
        <v>2732.8</v>
      </c>
      <c r="J40" s="47">
        <v>3040</v>
      </c>
      <c r="K40" s="47">
        <v>3040</v>
      </c>
      <c r="L40" s="48">
        <v>3040</v>
      </c>
    </row>
    <row r="41" spans="1:12" ht="231.75" customHeight="1" thickBot="1">
      <c r="A41" s="21" t="s">
        <v>52</v>
      </c>
      <c r="B41" s="21" t="s">
        <v>70</v>
      </c>
      <c r="C41" s="21" t="s">
        <v>90</v>
      </c>
      <c r="D41" s="22" t="s">
        <v>24</v>
      </c>
      <c r="E41" s="22">
        <v>1004</v>
      </c>
      <c r="F41" s="22">
        <v>4018</v>
      </c>
      <c r="G41" s="28" t="s">
        <v>10</v>
      </c>
      <c r="H41" s="45">
        <v>23306.166</v>
      </c>
      <c r="I41" s="46">
        <v>15150</v>
      </c>
      <c r="J41" s="47">
        <v>19730</v>
      </c>
      <c r="K41" s="47">
        <v>19730</v>
      </c>
      <c r="L41" s="48">
        <v>19730</v>
      </c>
    </row>
    <row r="42" spans="1:12" ht="49.5" customHeight="1" thickBot="1">
      <c r="A42" s="21" t="s">
        <v>53</v>
      </c>
      <c r="B42" s="21" t="s">
        <v>72</v>
      </c>
      <c r="C42" s="21" t="s">
        <v>90</v>
      </c>
      <c r="D42" s="22" t="s">
        <v>24</v>
      </c>
      <c r="E42" s="22">
        <v>1004</v>
      </c>
      <c r="F42" s="22">
        <v>5260</v>
      </c>
      <c r="G42" s="28" t="s">
        <v>10</v>
      </c>
      <c r="H42" s="45">
        <v>0</v>
      </c>
      <c r="I42" s="46">
        <v>0</v>
      </c>
      <c r="J42" s="47">
        <v>0</v>
      </c>
      <c r="K42" s="47">
        <v>0</v>
      </c>
      <c r="L42" s="48">
        <v>0</v>
      </c>
    </row>
    <row r="43" spans="1:12" ht="51" customHeight="1" thickBot="1">
      <c r="A43" s="49" t="s">
        <v>54</v>
      </c>
      <c r="B43" s="49" t="s">
        <v>92</v>
      </c>
      <c r="C43" s="64" t="s">
        <v>90</v>
      </c>
      <c r="D43" s="65" t="s">
        <v>24</v>
      </c>
      <c r="E43" s="50">
        <v>1004</v>
      </c>
      <c r="F43" s="50">
        <v>4016</v>
      </c>
      <c r="G43" s="66" t="s">
        <v>10</v>
      </c>
      <c r="H43" s="45">
        <v>74.46</v>
      </c>
      <c r="I43" s="46">
        <v>72.2</v>
      </c>
      <c r="J43" s="47">
        <v>26.81454</v>
      </c>
      <c r="K43" s="47">
        <v>148.2</v>
      </c>
      <c r="L43" s="48">
        <v>154.1</v>
      </c>
    </row>
    <row r="44" spans="1:12" ht="72.75" customHeight="1" thickBot="1">
      <c r="A44" s="67" t="s">
        <v>55</v>
      </c>
      <c r="B44" s="68" t="s">
        <v>89</v>
      </c>
      <c r="C44" s="69" t="s">
        <v>90</v>
      </c>
      <c r="D44" s="33"/>
      <c r="E44" s="22"/>
      <c r="F44" s="22"/>
      <c r="G44" s="28" t="s">
        <v>10</v>
      </c>
      <c r="H44" s="54">
        <v>0</v>
      </c>
      <c r="I44" s="55">
        <v>342.6</v>
      </c>
      <c r="J44" s="62">
        <v>343</v>
      </c>
      <c r="K44" s="62">
        <v>343</v>
      </c>
      <c r="L44" s="63">
        <v>343</v>
      </c>
    </row>
    <row r="45" spans="1:15" ht="13.5" thickBot="1">
      <c r="A45" s="135" t="s">
        <v>33</v>
      </c>
      <c r="B45" s="135" t="s">
        <v>34</v>
      </c>
      <c r="C45" s="21" t="s">
        <v>3</v>
      </c>
      <c r="D45" s="50"/>
      <c r="E45" s="70"/>
      <c r="F45" s="70"/>
      <c r="G45" s="71"/>
      <c r="H45" s="45">
        <f>SUM(H46:H47)</f>
        <v>4023.2</v>
      </c>
      <c r="I45" s="46">
        <f>SUM(I46:I47)</f>
        <v>2801.2</v>
      </c>
      <c r="J45" s="47">
        <f>J49+J51</f>
        <v>9179</v>
      </c>
      <c r="K45" s="47">
        <f>K49+K50</f>
        <v>3939.6000000000004</v>
      </c>
      <c r="L45" s="48">
        <f>L46+L47</f>
        <v>2264.1</v>
      </c>
      <c r="O45" t="s">
        <v>95</v>
      </c>
    </row>
    <row r="46" spans="1:19" ht="25.5" customHeight="1" thickBot="1">
      <c r="A46" s="135"/>
      <c r="B46" s="135"/>
      <c r="C46" s="21" t="s">
        <v>10</v>
      </c>
      <c r="D46" s="50"/>
      <c r="E46" s="50"/>
      <c r="F46" s="50"/>
      <c r="G46" s="51"/>
      <c r="H46" s="45">
        <f>SUM(H49)</f>
        <v>4023.2</v>
      </c>
      <c r="I46" s="46">
        <f>SUM(I49)</f>
        <v>2801.2</v>
      </c>
      <c r="J46" s="47">
        <f>J49</f>
        <v>9179</v>
      </c>
      <c r="K46" s="47">
        <f>K49</f>
        <v>3808.3</v>
      </c>
      <c r="L46" s="48">
        <f>L49+L51</f>
        <v>2180.9</v>
      </c>
      <c r="M46" s="77"/>
      <c r="N46" s="77"/>
      <c r="O46" s="56"/>
      <c r="P46" s="77"/>
      <c r="Q46" s="77"/>
      <c r="R46" s="77"/>
      <c r="S46" s="77"/>
    </row>
    <row r="47" spans="1:12" ht="16.5" customHeight="1">
      <c r="A47" s="121"/>
      <c r="B47" s="121"/>
      <c r="C47" s="97" t="s">
        <v>29</v>
      </c>
      <c r="D47" s="33"/>
      <c r="E47" s="33"/>
      <c r="F47" s="33"/>
      <c r="G47" s="84"/>
      <c r="H47" s="88">
        <v>0</v>
      </c>
      <c r="I47" s="89">
        <f>SUM(I48)</f>
        <v>0</v>
      </c>
      <c r="J47" s="90">
        <f>SUM(J48)</f>
        <v>0</v>
      </c>
      <c r="K47" s="90">
        <f>K48+K50</f>
        <v>131.3</v>
      </c>
      <c r="L47" s="91">
        <f>L48+L50</f>
        <v>83.2</v>
      </c>
    </row>
    <row r="48" spans="1:12" ht="45.75" customHeight="1" thickBot="1">
      <c r="A48" s="109" t="s">
        <v>56</v>
      </c>
      <c r="B48" s="109" t="s">
        <v>86</v>
      </c>
      <c r="C48" s="109" t="s">
        <v>14</v>
      </c>
      <c r="D48" s="106"/>
      <c r="E48" s="98">
        <v>1004</v>
      </c>
      <c r="F48" s="98" t="s">
        <v>77</v>
      </c>
      <c r="G48" s="99" t="s">
        <v>29</v>
      </c>
      <c r="H48" s="45">
        <v>0</v>
      </c>
      <c r="I48" s="72">
        <v>0</v>
      </c>
      <c r="J48" s="73">
        <v>0</v>
      </c>
      <c r="K48" s="73">
        <v>0</v>
      </c>
      <c r="L48" s="73">
        <v>0</v>
      </c>
    </row>
    <row r="49" spans="1:12" ht="39" customHeight="1">
      <c r="A49" s="110"/>
      <c r="B49" s="112"/>
      <c r="C49" s="114"/>
      <c r="D49" s="107"/>
      <c r="E49" s="33"/>
      <c r="F49" s="33"/>
      <c r="G49" s="84" t="s">
        <v>10</v>
      </c>
      <c r="H49" s="88">
        <v>4023.2</v>
      </c>
      <c r="I49" s="89">
        <v>2801.2</v>
      </c>
      <c r="J49" s="90">
        <v>9179</v>
      </c>
      <c r="K49" s="90">
        <v>3808.3</v>
      </c>
      <c r="L49" s="90">
        <v>2180.9</v>
      </c>
    </row>
    <row r="50" spans="1:12" s="105" customFormat="1" ht="38.25" customHeight="1">
      <c r="A50" s="111"/>
      <c r="B50" s="113"/>
      <c r="C50" s="111"/>
      <c r="D50" s="108"/>
      <c r="E50" s="101"/>
      <c r="F50" s="101"/>
      <c r="G50" s="102" t="s">
        <v>29</v>
      </c>
      <c r="H50" s="103">
        <v>0</v>
      </c>
      <c r="I50" s="104">
        <v>0</v>
      </c>
      <c r="J50" s="73">
        <v>0</v>
      </c>
      <c r="K50" s="73">
        <v>131.3</v>
      </c>
      <c r="L50" s="73">
        <v>83.2</v>
      </c>
    </row>
    <row r="51" spans="1:12" ht="48.75" customHeight="1">
      <c r="A51" s="92"/>
      <c r="B51" s="92"/>
      <c r="C51" s="92"/>
      <c r="D51" s="93"/>
      <c r="E51" s="93"/>
      <c r="F51" s="93"/>
      <c r="G51" s="94"/>
      <c r="H51" s="95"/>
      <c r="I51" s="95"/>
      <c r="J51" s="96"/>
      <c r="K51" s="96"/>
      <c r="L51" s="96"/>
    </row>
  </sheetData>
  <sheetProtection/>
  <mergeCells count="68">
    <mergeCell ref="A1:L2"/>
    <mergeCell ref="K38:K39"/>
    <mergeCell ref="L10:L11"/>
    <mergeCell ref="L31:L32"/>
    <mergeCell ref="L34:L36"/>
    <mergeCell ref="L38:L39"/>
    <mergeCell ref="A21:A24"/>
    <mergeCell ref="G38:G39"/>
    <mergeCell ref="K31:K32"/>
    <mergeCell ref="K34:K36"/>
    <mergeCell ref="G34:G36"/>
    <mergeCell ref="F38:F39"/>
    <mergeCell ref="B34:B36"/>
    <mergeCell ref="C38:C39"/>
    <mergeCell ref="E31:E32"/>
    <mergeCell ref="B31:B32"/>
    <mergeCell ref="F31:F32"/>
    <mergeCell ref="G31:G32"/>
    <mergeCell ref="A3:I4"/>
    <mergeCell ref="C6:C8"/>
    <mergeCell ref="D6:F7"/>
    <mergeCell ref="D10:D11"/>
    <mergeCell ref="E10:E11"/>
    <mergeCell ref="H6:L7"/>
    <mergeCell ref="B6:B8"/>
    <mergeCell ref="A5:L5"/>
    <mergeCell ref="K10:K11"/>
    <mergeCell ref="G6:G8"/>
    <mergeCell ref="G10:G11"/>
    <mergeCell ref="A9:A16"/>
    <mergeCell ref="B9:B16"/>
    <mergeCell ref="A6:A8"/>
    <mergeCell ref="F10:F11"/>
    <mergeCell ref="J10:J11"/>
    <mergeCell ref="B21:B24"/>
    <mergeCell ref="D31:D32"/>
    <mergeCell ref="A17:A19"/>
    <mergeCell ref="C10:C11"/>
    <mergeCell ref="A45:A47"/>
    <mergeCell ref="D38:D39"/>
    <mergeCell ref="A34:A36"/>
    <mergeCell ref="A31:A32"/>
    <mergeCell ref="B17:B19"/>
    <mergeCell ref="E38:E39"/>
    <mergeCell ref="B45:B47"/>
    <mergeCell ref="C34:C36"/>
    <mergeCell ref="D34:D36"/>
    <mergeCell ref="A38:A39"/>
    <mergeCell ref="B38:B39"/>
    <mergeCell ref="J38:J39"/>
    <mergeCell ref="J34:J36"/>
    <mergeCell ref="H10:H11"/>
    <mergeCell ref="I10:I11"/>
    <mergeCell ref="I34:I36"/>
    <mergeCell ref="H31:H32"/>
    <mergeCell ref="H38:H39"/>
    <mergeCell ref="I38:I39"/>
    <mergeCell ref="J31:J32"/>
    <mergeCell ref="A48:A50"/>
    <mergeCell ref="B48:B50"/>
    <mergeCell ref="C48:C50"/>
    <mergeCell ref="Q31:Q32"/>
    <mergeCell ref="Q34:Q36"/>
    <mergeCell ref="I31:I32"/>
    <mergeCell ref="H34:H36"/>
    <mergeCell ref="C31:C33"/>
    <mergeCell ref="E34:E36"/>
    <mergeCell ref="F34:F36"/>
  </mergeCells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15.25390625" style="0" customWidth="1"/>
    <col min="2" max="2" width="32.125" style="0" customWidth="1"/>
    <col min="3" max="3" width="21.75390625" style="0" customWidth="1"/>
    <col min="4" max="4" width="9.25390625" style="0" customWidth="1"/>
    <col min="5" max="5" width="8.125" style="0" customWidth="1"/>
    <col min="6" max="6" width="8.625" style="0" customWidth="1"/>
    <col min="7" max="7" width="8.375" style="0" customWidth="1"/>
    <col min="8" max="8" width="13.125" style="0" customWidth="1"/>
    <col min="9" max="9" width="12.625" style="0" customWidth="1"/>
  </cols>
  <sheetData>
    <row r="2" spans="1:9" ht="12.75">
      <c r="A2" s="153" t="s">
        <v>64</v>
      </c>
      <c r="B2" s="153"/>
      <c r="C2" s="153"/>
      <c r="D2" s="153"/>
      <c r="E2" s="153"/>
      <c r="F2" s="153"/>
      <c r="G2" s="153"/>
      <c r="H2" s="153"/>
      <c r="I2" s="153"/>
    </row>
    <row r="3" spans="1:9" ht="12.75">
      <c r="A3" s="153"/>
      <c r="B3" s="153"/>
      <c r="C3" s="153"/>
      <c r="D3" s="153"/>
      <c r="E3" s="153"/>
      <c r="F3" s="153"/>
      <c r="G3" s="153"/>
      <c r="H3" s="153"/>
      <c r="I3" s="153"/>
    </row>
    <row r="4" spans="1:9" ht="12.75">
      <c r="A4" s="170" t="s">
        <v>62</v>
      </c>
      <c r="B4" s="170"/>
      <c r="C4" s="170"/>
      <c r="D4" s="170"/>
      <c r="E4" s="170"/>
      <c r="F4" s="170"/>
      <c r="G4" s="170"/>
      <c r="H4" s="170"/>
      <c r="I4" s="170"/>
    </row>
    <row r="5" spans="1:9" ht="12.75">
      <c r="A5" s="171" t="s">
        <v>0</v>
      </c>
      <c r="B5" s="171" t="s">
        <v>1</v>
      </c>
      <c r="C5" s="172" t="s">
        <v>60</v>
      </c>
      <c r="D5" s="174" t="s">
        <v>58</v>
      </c>
      <c r="E5" s="174"/>
      <c r="F5" s="174"/>
      <c r="G5" s="171" t="s">
        <v>41</v>
      </c>
      <c r="H5" s="176" t="s">
        <v>42</v>
      </c>
      <c r="I5" s="176"/>
    </row>
    <row r="6" spans="1:9" ht="12.75">
      <c r="A6" s="171"/>
      <c r="B6" s="171"/>
      <c r="C6" s="173"/>
      <c r="D6" s="174"/>
      <c r="E6" s="174"/>
      <c r="F6" s="174"/>
      <c r="G6" s="175"/>
      <c r="H6" s="176"/>
      <c r="I6" s="176"/>
    </row>
    <row r="7" spans="1:9" ht="63.75">
      <c r="A7" s="171"/>
      <c r="B7" s="171"/>
      <c r="C7" s="173"/>
      <c r="D7" s="12" t="s">
        <v>2</v>
      </c>
      <c r="E7" s="12" t="s">
        <v>39</v>
      </c>
      <c r="F7" s="13" t="s">
        <v>40</v>
      </c>
      <c r="G7" s="175"/>
      <c r="H7" s="6">
        <v>2014</v>
      </c>
      <c r="I7" s="6" t="s">
        <v>57</v>
      </c>
    </row>
    <row r="8" spans="1:9" ht="12.75">
      <c r="A8" s="179" t="s">
        <v>6</v>
      </c>
      <c r="B8" s="171" t="s">
        <v>63</v>
      </c>
      <c r="C8" s="6" t="s">
        <v>3</v>
      </c>
      <c r="D8" s="4"/>
      <c r="E8" s="4"/>
      <c r="F8" s="4"/>
      <c r="G8" s="7"/>
      <c r="H8" s="15">
        <f>SUM(H13+H22+H26+H37)</f>
        <v>42117.684</v>
      </c>
      <c r="I8" s="15">
        <f>SUM(I13+I22+I26+I37)</f>
        <v>46166.984000000004</v>
      </c>
    </row>
    <row r="9" spans="1:9" ht="39.75" customHeight="1">
      <c r="A9" s="179"/>
      <c r="B9" s="171"/>
      <c r="C9" s="6" t="s">
        <v>4</v>
      </c>
      <c r="D9" s="4" t="s">
        <v>24</v>
      </c>
      <c r="E9" s="4"/>
      <c r="F9" s="4"/>
      <c r="G9" s="7"/>
      <c r="H9" s="8">
        <f>SUM(H14+H23+H27)</f>
        <v>11497.184000000001</v>
      </c>
      <c r="I9" s="8">
        <f>SUM(I14+I23+I27)</f>
        <v>11747.184000000001</v>
      </c>
    </row>
    <row r="10" spans="1:9" ht="25.5" customHeight="1">
      <c r="A10" s="179"/>
      <c r="B10" s="180"/>
      <c r="C10" s="6" t="s">
        <v>5</v>
      </c>
      <c r="D10" s="4" t="s">
        <v>24</v>
      </c>
      <c r="E10" s="4"/>
      <c r="F10" s="4"/>
      <c r="G10" s="7"/>
      <c r="H10" s="8">
        <f>SUM(H28)</f>
        <v>15065.9</v>
      </c>
      <c r="I10" s="8">
        <f>SUM(I28)</f>
        <v>15329.4</v>
      </c>
    </row>
    <row r="11" spans="1:9" ht="39" customHeight="1">
      <c r="A11" s="179"/>
      <c r="B11" s="180"/>
      <c r="C11" s="6" t="s">
        <v>36</v>
      </c>
      <c r="D11" s="4" t="s">
        <v>24</v>
      </c>
      <c r="E11" s="4"/>
      <c r="F11" s="4"/>
      <c r="G11" s="7"/>
      <c r="H11" s="8">
        <f>SUM(H15)</f>
        <v>9890</v>
      </c>
      <c r="I11" s="8">
        <f>SUM(I15)</f>
        <v>9918</v>
      </c>
    </row>
    <row r="12" spans="1:9" ht="42" customHeight="1">
      <c r="A12" s="179"/>
      <c r="B12" s="180"/>
      <c r="C12" s="6" t="s">
        <v>14</v>
      </c>
      <c r="D12" s="4" t="s">
        <v>37</v>
      </c>
      <c r="E12" s="4"/>
      <c r="F12" s="4"/>
      <c r="G12" s="7"/>
      <c r="H12" s="8">
        <f>SUM(H37)</f>
        <v>5664.599999999999</v>
      </c>
      <c r="I12" s="8">
        <f>SUM(I37)</f>
        <v>9172.4</v>
      </c>
    </row>
    <row r="13" spans="1:9" ht="12.75">
      <c r="A13" s="179" t="s">
        <v>8</v>
      </c>
      <c r="B13" s="171" t="s">
        <v>9</v>
      </c>
      <c r="C13" s="6" t="s">
        <v>3</v>
      </c>
      <c r="D13" s="4"/>
      <c r="E13" s="4"/>
      <c r="F13" s="4"/>
      <c r="G13" s="7"/>
      <c r="H13" s="15">
        <f>SUM(H14:H15)</f>
        <v>12611.184000000001</v>
      </c>
      <c r="I13" s="15">
        <f>SUM(I14:I15)</f>
        <v>12699.184000000001</v>
      </c>
    </row>
    <row r="14" spans="1:9" ht="41.25" customHeight="1">
      <c r="A14" s="179"/>
      <c r="B14" s="171"/>
      <c r="C14" s="6" t="s">
        <v>4</v>
      </c>
      <c r="D14" s="4" t="s">
        <v>24</v>
      </c>
      <c r="E14" s="4"/>
      <c r="F14" s="4"/>
      <c r="G14" s="7"/>
      <c r="H14" s="8">
        <f>SUM(H17+H18+H19+H20+H21)</f>
        <v>2721.184</v>
      </c>
      <c r="I14" s="8">
        <f>SUM(I17+I18+I19+I20+I21)</f>
        <v>2781.184</v>
      </c>
    </row>
    <row r="15" spans="1:9" ht="37.5" customHeight="1">
      <c r="A15" s="181"/>
      <c r="B15" s="175"/>
      <c r="C15" s="6" t="s">
        <v>36</v>
      </c>
      <c r="D15" s="4" t="s">
        <v>24</v>
      </c>
      <c r="E15" s="4"/>
      <c r="F15" s="4"/>
      <c r="G15" s="7"/>
      <c r="H15" s="8">
        <f>SUM(H16)</f>
        <v>9890</v>
      </c>
      <c r="I15" s="8">
        <f>SUM(I16)</f>
        <v>9918</v>
      </c>
    </row>
    <row r="16" spans="1:9" ht="80.25" customHeight="1">
      <c r="A16" s="9" t="s">
        <v>43</v>
      </c>
      <c r="B16" s="9" t="s">
        <v>7</v>
      </c>
      <c r="C16" s="9" t="s">
        <v>36</v>
      </c>
      <c r="D16" s="1" t="s">
        <v>24</v>
      </c>
      <c r="E16" s="1">
        <v>1003</v>
      </c>
      <c r="F16" s="1">
        <v>4027</v>
      </c>
      <c r="G16" s="10" t="s">
        <v>10</v>
      </c>
      <c r="H16" s="11">
        <v>9890</v>
      </c>
      <c r="I16" s="11">
        <v>9918</v>
      </c>
    </row>
    <row r="17" spans="1:9" ht="45.75" customHeight="1">
      <c r="A17" s="9" t="s">
        <v>44</v>
      </c>
      <c r="B17" s="9" t="s">
        <v>13</v>
      </c>
      <c r="C17" s="16" t="s">
        <v>4</v>
      </c>
      <c r="D17" s="1" t="s">
        <v>24</v>
      </c>
      <c r="E17" s="1">
        <v>1006</v>
      </c>
      <c r="F17" s="1">
        <v>2102</v>
      </c>
      <c r="G17" s="10" t="s">
        <v>12</v>
      </c>
      <c r="H17" s="11">
        <v>420</v>
      </c>
      <c r="I17" s="11">
        <v>440</v>
      </c>
    </row>
    <row r="18" spans="1:9" ht="50.25" customHeight="1">
      <c r="A18" s="9" t="s">
        <v>45</v>
      </c>
      <c r="B18" s="9" t="s">
        <v>11</v>
      </c>
      <c r="C18" s="9" t="s">
        <v>4</v>
      </c>
      <c r="D18" s="1" t="s">
        <v>24</v>
      </c>
      <c r="E18" s="1">
        <v>1001</v>
      </c>
      <c r="F18" s="1">
        <v>2103</v>
      </c>
      <c r="G18" s="10" t="s">
        <v>12</v>
      </c>
      <c r="H18" s="11">
        <v>1601.184</v>
      </c>
      <c r="I18" s="11">
        <v>1601.184</v>
      </c>
    </row>
    <row r="19" spans="1:9" ht="59.25" customHeight="1">
      <c r="A19" s="9" t="s">
        <v>46</v>
      </c>
      <c r="B19" s="9" t="s">
        <v>15</v>
      </c>
      <c r="C19" s="9" t="s">
        <v>4</v>
      </c>
      <c r="D19" s="1" t="s">
        <v>24</v>
      </c>
      <c r="E19" s="1">
        <v>1006</v>
      </c>
      <c r="F19" s="1">
        <v>2104</v>
      </c>
      <c r="G19" s="10" t="s">
        <v>12</v>
      </c>
      <c r="H19" s="11">
        <v>250</v>
      </c>
      <c r="I19" s="11">
        <v>260</v>
      </c>
    </row>
    <row r="20" spans="1:9" ht="73.5" customHeight="1">
      <c r="A20" s="9" t="s">
        <v>47</v>
      </c>
      <c r="B20" s="9" t="s">
        <v>16</v>
      </c>
      <c r="C20" s="9" t="s">
        <v>4</v>
      </c>
      <c r="D20" s="1" t="s">
        <v>24</v>
      </c>
      <c r="E20" s="1">
        <v>1006</v>
      </c>
      <c r="F20" s="1">
        <v>2105</v>
      </c>
      <c r="G20" s="10" t="s">
        <v>12</v>
      </c>
      <c r="H20" s="11">
        <v>150</v>
      </c>
      <c r="I20" s="11">
        <v>160</v>
      </c>
    </row>
    <row r="21" spans="1:9" ht="60" customHeight="1">
      <c r="A21" s="9" t="s">
        <v>48</v>
      </c>
      <c r="B21" s="9" t="s">
        <v>17</v>
      </c>
      <c r="C21" s="9" t="s">
        <v>4</v>
      </c>
      <c r="D21" s="1" t="s">
        <v>24</v>
      </c>
      <c r="E21" s="1">
        <v>1006</v>
      </c>
      <c r="F21" s="1">
        <v>2106</v>
      </c>
      <c r="G21" s="10" t="s">
        <v>12</v>
      </c>
      <c r="H21" s="11">
        <v>300</v>
      </c>
      <c r="I21" s="11">
        <v>320</v>
      </c>
    </row>
    <row r="22" spans="1:9" ht="12.75">
      <c r="A22" s="171" t="s">
        <v>59</v>
      </c>
      <c r="B22" s="171" t="s">
        <v>18</v>
      </c>
      <c r="C22" s="7" t="s">
        <v>3</v>
      </c>
      <c r="D22" s="4"/>
      <c r="E22" s="4"/>
      <c r="F22" s="4"/>
      <c r="G22" s="7"/>
      <c r="H22" s="8">
        <f>SUM(H23)</f>
        <v>2947</v>
      </c>
      <c r="I22" s="8">
        <f>SUM(I23)</f>
        <v>3127</v>
      </c>
    </row>
    <row r="23" spans="1:9" ht="44.25" customHeight="1">
      <c r="A23" s="171"/>
      <c r="B23" s="171"/>
      <c r="C23" s="6" t="s">
        <v>4</v>
      </c>
      <c r="D23" s="4" t="s">
        <v>24</v>
      </c>
      <c r="E23" s="4"/>
      <c r="F23" s="4"/>
      <c r="G23" s="7"/>
      <c r="H23" s="8">
        <f>SUM(H24:H25)</f>
        <v>2947</v>
      </c>
      <c r="I23" s="8">
        <f>SUM(I24:I25)</f>
        <v>3127</v>
      </c>
    </row>
    <row r="24" spans="1:9" ht="12.75">
      <c r="A24" s="177" t="s">
        <v>49</v>
      </c>
      <c r="B24" s="177" t="s">
        <v>19</v>
      </c>
      <c r="C24" s="177" t="s">
        <v>4</v>
      </c>
      <c r="D24" s="1" t="s">
        <v>24</v>
      </c>
      <c r="E24" s="1" t="s">
        <v>25</v>
      </c>
      <c r="F24" s="1">
        <v>4011</v>
      </c>
      <c r="G24" s="10" t="s">
        <v>10</v>
      </c>
      <c r="H24" s="11">
        <v>1842</v>
      </c>
      <c r="I24" s="11">
        <v>1954</v>
      </c>
    </row>
    <row r="25" spans="1:9" ht="50.25" customHeight="1">
      <c r="A25" s="177"/>
      <c r="B25" s="177"/>
      <c r="C25" s="177"/>
      <c r="D25" s="1" t="s">
        <v>24</v>
      </c>
      <c r="E25" s="1">
        <v>1002</v>
      </c>
      <c r="F25" s="1">
        <v>4011</v>
      </c>
      <c r="G25" s="10" t="s">
        <v>10</v>
      </c>
      <c r="H25" s="11">
        <v>1105</v>
      </c>
      <c r="I25" s="11">
        <v>1173</v>
      </c>
    </row>
    <row r="26" spans="1:9" ht="12.75">
      <c r="A26" s="171" t="s">
        <v>20</v>
      </c>
      <c r="B26" s="171" t="s">
        <v>21</v>
      </c>
      <c r="C26" s="7" t="s">
        <v>3</v>
      </c>
      <c r="D26" s="5"/>
      <c r="E26" s="5"/>
      <c r="F26" s="5"/>
      <c r="G26" s="14"/>
      <c r="H26" s="17">
        <f>SUM(H27:H28)</f>
        <v>20894.9</v>
      </c>
      <c r="I26" s="17">
        <f>SUM(I27:I28)</f>
        <v>21168.4</v>
      </c>
    </row>
    <row r="27" spans="1:9" ht="45.75" customHeight="1">
      <c r="A27" s="171"/>
      <c r="B27" s="171"/>
      <c r="C27" s="6" t="s">
        <v>4</v>
      </c>
      <c r="D27" s="5" t="s">
        <v>24</v>
      </c>
      <c r="E27" s="5"/>
      <c r="F27" s="5"/>
      <c r="G27" s="14"/>
      <c r="H27" s="17">
        <f>SUM(H34+H35+H36)</f>
        <v>5829</v>
      </c>
      <c r="I27" s="17">
        <f>SUM(I34+I35+I36)</f>
        <v>5839</v>
      </c>
    </row>
    <row r="28" spans="1:9" ht="37.5" customHeight="1">
      <c r="A28" s="171"/>
      <c r="B28" s="171"/>
      <c r="C28" s="6" t="s">
        <v>5</v>
      </c>
      <c r="D28" s="5" t="s">
        <v>24</v>
      </c>
      <c r="E28" s="5"/>
      <c r="F28" s="5"/>
      <c r="G28" s="14"/>
      <c r="H28" s="17">
        <f>SUM(H29+H30+H31+H32+H33)</f>
        <v>15065.9</v>
      </c>
      <c r="I28" s="17">
        <f>SUM(I29+I30+I31+I32+I33)</f>
        <v>15329.4</v>
      </c>
    </row>
    <row r="29" spans="1:9" ht="21" customHeight="1">
      <c r="A29" s="177" t="s">
        <v>22</v>
      </c>
      <c r="B29" s="177" t="s">
        <v>23</v>
      </c>
      <c r="C29" s="177" t="s">
        <v>5</v>
      </c>
      <c r="D29" s="18" t="s">
        <v>24</v>
      </c>
      <c r="E29" s="1" t="s">
        <v>25</v>
      </c>
      <c r="F29" s="1">
        <v>4012</v>
      </c>
      <c r="G29" s="10" t="s">
        <v>10</v>
      </c>
      <c r="H29" s="11">
        <v>942</v>
      </c>
      <c r="I29" s="11">
        <v>976</v>
      </c>
    </row>
    <row r="30" spans="1:9" ht="119.25" customHeight="1">
      <c r="A30" s="178"/>
      <c r="B30" s="178"/>
      <c r="C30" s="178"/>
      <c r="D30" s="18" t="s">
        <v>24</v>
      </c>
      <c r="E30" s="1" t="s">
        <v>25</v>
      </c>
      <c r="F30" s="1">
        <v>4112</v>
      </c>
      <c r="G30" s="10" t="s">
        <v>10</v>
      </c>
      <c r="H30" s="11">
        <v>461</v>
      </c>
      <c r="I30" s="11">
        <v>478</v>
      </c>
    </row>
    <row r="31" spans="1:9" ht="126.75" customHeight="1">
      <c r="A31" s="9" t="s">
        <v>50</v>
      </c>
      <c r="B31" s="16" t="s">
        <v>26</v>
      </c>
      <c r="C31" s="9" t="s">
        <v>5</v>
      </c>
      <c r="D31" s="1" t="s">
        <v>24</v>
      </c>
      <c r="E31" s="1">
        <v>1004</v>
      </c>
      <c r="F31" s="1">
        <v>4024</v>
      </c>
      <c r="G31" s="10" t="s">
        <v>10</v>
      </c>
      <c r="H31" s="11">
        <v>4385</v>
      </c>
      <c r="I31" s="11">
        <v>4385</v>
      </c>
    </row>
    <row r="32" spans="1:9" ht="372" customHeight="1">
      <c r="A32" s="9" t="s">
        <v>51</v>
      </c>
      <c r="B32" s="9" t="s">
        <v>27</v>
      </c>
      <c r="C32" s="9" t="s">
        <v>5</v>
      </c>
      <c r="D32" s="1" t="s">
        <v>24</v>
      </c>
      <c r="E32" s="1">
        <v>1004</v>
      </c>
      <c r="F32" s="1">
        <v>4018</v>
      </c>
      <c r="G32" s="10" t="s">
        <v>10</v>
      </c>
      <c r="H32" s="11">
        <v>9021</v>
      </c>
      <c r="I32" s="11">
        <v>9206</v>
      </c>
    </row>
    <row r="33" spans="1:9" ht="69" customHeight="1">
      <c r="A33" s="9" t="s">
        <v>52</v>
      </c>
      <c r="B33" s="9" t="s">
        <v>28</v>
      </c>
      <c r="C33" s="9" t="s">
        <v>5</v>
      </c>
      <c r="D33" s="1" t="s">
        <v>24</v>
      </c>
      <c r="E33" s="1">
        <v>1004</v>
      </c>
      <c r="F33" s="1">
        <v>5260</v>
      </c>
      <c r="G33" s="10" t="s">
        <v>29</v>
      </c>
      <c r="H33" s="11">
        <v>256.9</v>
      </c>
      <c r="I33" s="11">
        <v>284.4</v>
      </c>
    </row>
    <row r="34" spans="1:9" ht="185.25" customHeight="1">
      <c r="A34" s="9" t="s">
        <v>53</v>
      </c>
      <c r="B34" s="9" t="s">
        <v>30</v>
      </c>
      <c r="C34" s="9" t="s">
        <v>4</v>
      </c>
      <c r="D34" s="1" t="s">
        <v>24</v>
      </c>
      <c r="E34" s="1">
        <v>1004</v>
      </c>
      <c r="F34" s="1">
        <v>4016</v>
      </c>
      <c r="G34" s="10" t="s">
        <v>10</v>
      </c>
      <c r="H34" s="11">
        <v>4020</v>
      </c>
      <c r="I34" s="11">
        <v>4020</v>
      </c>
    </row>
    <row r="35" spans="1:9" ht="190.5" customHeight="1">
      <c r="A35" s="9" t="s">
        <v>54</v>
      </c>
      <c r="B35" s="9" t="s">
        <v>31</v>
      </c>
      <c r="C35" s="9" t="s">
        <v>4</v>
      </c>
      <c r="D35" s="1" t="s">
        <v>24</v>
      </c>
      <c r="E35" s="1">
        <v>1004</v>
      </c>
      <c r="F35" s="1">
        <v>4017</v>
      </c>
      <c r="G35" s="10" t="s">
        <v>10</v>
      </c>
      <c r="H35" s="11">
        <v>1449</v>
      </c>
      <c r="I35" s="11">
        <v>1449</v>
      </c>
    </row>
    <row r="36" spans="1:9" ht="53.25" customHeight="1">
      <c r="A36" s="9" t="s">
        <v>55</v>
      </c>
      <c r="B36" s="9" t="s">
        <v>32</v>
      </c>
      <c r="C36" s="9" t="s">
        <v>4</v>
      </c>
      <c r="D36" s="1" t="s">
        <v>24</v>
      </c>
      <c r="E36" s="1">
        <v>1006</v>
      </c>
      <c r="F36" s="1">
        <v>2101</v>
      </c>
      <c r="G36" s="10" t="s">
        <v>12</v>
      </c>
      <c r="H36" s="11">
        <v>360</v>
      </c>
      <c r="I36" s="11">
        <v>370</v>
      </c>
    </row>
    <row r="37" spans="1:9" ht="12.75">
      <c r="A37" s="6" t="s">
        <v>33</v>
      </c>
      <c r="B37" s="171" t="s">
        <v>34</v>
      </c>
      <c r="C37" s="6" t="s">
        <v>3</v>
      </c>
      <c r="D37" s="5"/>
      <c r="E37" s="4"/>
      <c r="F37" s="4"/>
      <c r="G37" s="7"/>
      <c r="H37" s="8">
        <f>SUM(H38)</f>
        <v>5664.599999999999</v>
      </c>
      <c r="I37" s="8">
        <f>SUM(I38)</f>
        <v>9172.4</v>
      </c>
    </row>
    <row r="38" spans="1:9" ht="46.5" customHeight="1">
      <c r="A38" s="177" t="s">
        <v>56</v>
      </c>
      <c r="B38" s="182"/>
      <c r="C38" s="6" t="s">
        <v>14</v>
      </c>
      <c r="D38" s="4" t="s">
        <v>37</v>
      </c>
      <c r="E38" s="4" t="s">
        <v>38</v>
      </c>
      <c r="F38" s="4"/>
      <c r="G38" s="7"/>
      <c r="H38" s="8">
        <f>SUM(H39:H40)</f>
        <v>5664.599999999999</v>
      </c>
      <c r="I38" s="8">
        <f>SUM(I39:I40)</f>
        <v>9172.4</v>
      </c>
    </row>
    <row r="39" spans="1:9" ht="12.75">
      <c r="A39" s="177"/>
      <c r="B39" s="177" t="s">
        <v>35</v>
      </c>
      <c r="C39" s="177" t="s">
        <v>14</v>
      </c>
      <c r="D39" s="1" t="s">
        <v>37</v>
      </c>
      <c r="E39" s="1">
        <v>1004</v>
      </c>
      <c r="F39" s="1" t="s">
        <v>61</v>
      </c>
      <c r="G39" s="10" t="s">
        <v>10</v>
      </c>
      <c r="H39" s="11">
        <v>5263.4</v>
      </c>
      <c r="I39" s="11">
        <v>8447</v>
      </c>
    </row>
    <row r="40" spans="1:9" ht="85.5" customHeight="1">
      <c r="A40" s="183"/>
      <c r="B40" s="184"/>
      <c r="C40" s="184"/>
      <c r="D40" s="1" t="s">
        <v>37</v>
      </c>
      <c r="E40" s="1">
        <v>1004</v>
      </c>
      <c r="F40" s="1">
        <v>5082</v>
      </c>
      <c r="G40" s="10" t="s">
        <v>29</v>
      </c>
      <c r="H40" s="11">
        <v>401.2</v>
      </c>
      <c r="I40" s="11">
        <v>725.4</v>
      </c>
    </row>
  </sheetData>
  <sheetProtection/>
  <mergeCells count="26">
    <mergeCell ref="A2:I3"/>
    <mergeCell ref="B37:B38"/>
    <mergeCell ref="A38:A40"/>
    <mergeCell ref="B39:B40"/>
    <mergeCell ref="C39:C40"/>
    <mergeCell ref="C24:C25"/>
    <mergeCell ref="A26:A28"/>
    <mergeCell ref="B26:B28"/>
    <mergeCell ref="A29:A30"/>
    <mergeCell ref="B29:B30"/>
    <mergeCell ref="C29:C30"/>
    <mergeCell ref="A22:A23"/>
    <mergeCell ref="B22:B23"/>
    <mergeCell ref="A24:A25"/>
    <mergeCell ref="B24:B25"/>
    <mergeCell ref="A8:A12"/>
    <mergeCell ref="B8:B12"/>
    <mergeCell ref="A13:A15"/>
    <mergeCell ref="B13:B15"/>
    <mergeCell ref="A4:I4"/>
    <mergeCell ref="A5:A7"/>
    <mergeCell ref="B5:B7"/>
    <mergeCell ref="C5:C7"/>
    <mergeCell ref="D5:F6"/>
    <mergeCell ref="G5:G7"/>
    <mergeCell ref="H5:I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2018-10-17T02:44:28Z</cp:lastPrinted>
  <dcterms:created xsi:type="dcterms:W3CDTF">2013-10-23T08:08:00Z</dcterms:created>
  <dcterms:modified xsi:type="dcterms:W3CDTF">2018-11-07T05:43:04Z</dcterms:modified>
  <cp:category/>
  <cp:version/>
  <cp:contentType/>
  <cp:contentStatus/>
</cp:coreProperties>
</file>