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15450" windowHeight="9810" activeTab="2"/>
  </bookViews>
  <sheets>
    <sheet name="пр 5 ут. ист деф " sheetId="1" r:id="rId1"/>
    <sheet name="пр 4 доход " sheetId="2" r:id="rId2"/>
    <sheet name="пр 6 разделы " sheetId="3" r:id="rId3"/>
    <sheet name=" разделы пр 7 " sheetId="4" r:id="rId4"/>
    <sheet name=" пр 8 " sheetId="5" r:id="rId5"/>
    <sheet name=" пр9 МП" sheetId="6" r:id="rId6"/>
  </sheets>
  <definedNames>
    <definedName name="_xlnm.Print_Area" localSheetId="4">' пр 8 '!$A$1:$I$361</definedName>
    <definedName name="_xlnm.Print_Area" localSheetId="3">' разделы пр 7 '!$A$1:$I$358</definedName>
    <definedName name="_xlnm.Print_Area" localSheetId="1">'пр 4 доход '!$A$1:$E$98</definedName>
    <definedName name="_xlnm.Print_Area" localSheetId="2">'пр 6 разделы '!$A$1:$G$50</definedName>
  </definedNames>
  <calcPr fullCalcOnLoad="1"/>
</workbook>
</file>

<file path=xl/sharedStrings.xml><?xml version="1.0" encoding="utf-8"?>
<sst xmlns="http://schemas.openxmlformats.org/spreadsheetml/2006/main" count="3455" uniqueCount="697">
  <si>
    <t>000 1 05 04000 02 0000 110</t>
  </si>
  <si>
    <t>Налог ,взимаемый в связи с применением патентной системы налогообложения</t>
  </si>
  <si>
    <t>Подпрограмма "Энергосбережение и повышение энергетической эффективности в городском округе "поселок Палана"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</si>
  <si>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2014-2018 годы"</t>
  </si>
  <si>
    <t>- лизинговые операции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</si>
  <si>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</si>
  <si>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</si>
  <si>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</si>
  <si>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</si>
  <si>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</si>
  <si>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</si>
  <si>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</si>
  <si>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</si>
  <si>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>102 11 05</t>
  </si>
  <si>
    <t xml:space="preserve">Субвенции  бюджетам  городских   округов по выплате вознаграждения за выполнение функций   классного руководителя  </t>
  </si>
  <si>
    <t>Социальная политика</t>
  </si>
  <si>
    <t>к нормативному правовому акту</t>
  </si>
  <si>
    <t xml:space="preserve">городского округа "поселок Палана" </t>
  </si>
  <si>
    <t>Приложение №5</t>
  </si>
  <si>
    <t>Источники финансирования дефицита  бюджета:</t>
  </si>
  <si>
    <t>000 2 02 02077 04 0000 151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</si>
  <si>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</si>
  <si>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</si>
  <si>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</si>
  <si>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</si>
  <si>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</si>
  <si>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</si>
  <si>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</si>
  <si>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</si>
  <si>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</si>
  <si>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</si>
  <si>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</si>
  <si>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</si>
  <si>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</si>
  <si>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</si>
  <si>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</si>
  <si>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</si>
  <si>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>Муниципальная программа  "Развитие малого предпринимательства на территории городского округа "поселок Палана" на 2014-2018 годы"</t>
  </si>
  <si>
    <t xml:space="preserve">Муниципальная программа  "Совершенствование управления муниципальным имуществом городского округа  "поселок Палана" на 2015-2019 годы" 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</si>
  <si>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</si>
  <si>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</si>
  <si>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</si>
  <si>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</si>
  <si>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</si>
  <si>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</si>
  <si>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>000 2 02 03119 04 0000 151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</si>
  <si>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</si>
  <si>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</si>
  <si>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</si>
  <si>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</si>
  <si>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</si>
  <si>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Приложение №4</t>
  </si>
  <si>
    <t>ДОХОДЫ ОТ ПРОДАЖИ МАТЕРИАЛЬНЫХ И НЕМАТЕРИАЛЬНЫХ АКТИВОВ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</si>
  <si>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</si>
  <si>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</si>
  <si>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</si>
  <si>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</si>
  <si>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</si>
  <si>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>Охрана семьи и детства</t>
  </si>
  <si>
    <t>Социальная помощь</t>
  </si>
  <si>
    <t>Другие вопросы в области социальной политики</t>
  </si>
  <si>
    <t>3.</t>
  </si>
  <si>
    <t>1</t>
  </si>
  <si>
    <t>3</t>
  </si>
  <si>
    <t>5</t>
  </si>
  <si>
    <t>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</si>
  <si>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</si>
  <si>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</si>
  <si>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</si>
  <si>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</si>
  <si>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</si>
  <si>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>4.1</t>
  </si>
  <si>
    <t>4.2</t>
  </si>
  <si>
    <t>0104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</si>
  <si>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</si>
  <si>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</si>
  <si>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</si>
  <si>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</si>
  <si>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</si>
  <si>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</si>
  <si>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600</t>
  </si>
  <si>
    <t>Социальное обеспечение и иные выплаты населению</t>
  </si>
  <si>
    <t>300</t>
  </si>
  <si>
    <t>(тыс. рублей)</t>
  </si>
  <si>
    <t xml:space="preserve">000 1 11 05010 04 0000 120 </t>
  </si>
  <si>
    <t xml:space="preserve">000 1 11 05024 04 0000 120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</si>
  <si>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</si>
  <si>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</si>
  <si>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</si>
  <si>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</si>
  <si>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</si>
  <si>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</si>
  <si>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</si>
  <si>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</si>
  <si>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</si>
  <si>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</si>
  <si>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</si>
  <si>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</si>
  <si>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</si>
  <si>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</si>
  <si>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>000 2 02 03022 04 0000 151</t>
  </si>
  <si>
    <t>000 2 02 03027 04 0000 151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</si>
  <si>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</si>
  <si>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</si>
  <si>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</si>
  <si>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000 2 02 01 000 00 0000 151</t>
  </si>
  <si>
    <t>000 2 02 02000 00 0000 151</t>
  </si>
  <si>
    <t>000 2 02 03000 00 0000 151</t>
  </si>
  <si>
    <t>000 2 02 02999 04 0000 151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</si>
  <si>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</si>
  <si>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</si>
  <si>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</si>
  <si>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</si>
  <si>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</si>
  <si>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</si>
  <si>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</si>
  <si>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</si>
  <si>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</si>
  <si>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</si>
  <si>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</si>
  <si>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</si>
  <si>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2.</t>
  </si>
  <si>
    <t>Администрация городского округа "поселок Палана"</t>
  </si>
  <si>
    <t>011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</si>
  <si>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</si>
  <si>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</si>
  <si>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</si>
  <si>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>10.1</t>
  </si>
  <si>
    <t>10.2</t>
  </si>
  <si>
    <t>000 2 02 03020 04 0000 151</t>
  </si>
  <si>
    <t>000 2 02 03021 04 0000 151</t>
  </si>
  <si>
    <t>000 2 02 03029 04 0000 151</t>
  </si>
  <si>
    <t>Дотации бюджетам городских округов на поддержку мер по обеспечению сбалансированности бюджетов</t>
  </si>
  <si>
    <t xml:space="preserve">0701 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</si>
  <si>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</si>
  <si>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</si>
  <si>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</si>
  <si>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</si>
  <si>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</si>
  <si>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</si>
  <si>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</si>
  <si>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</si>
  <si>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</si>
  <si>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</si>
  <si>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</si>
  <si>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</si>
  <si>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</si>
  <si>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</si>
  <si>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ВСЕГО РАСХОДОВ</t>
  </si>
  <si>
    <t xml:space="preserve">Прочие доходы от компенсации затрат бюджетов городских округов </t>
  </si>
  <si>
    <t>400</t>
  </si>
  <si>
    <t xml:space="preserve">Функционирование высшего должностного лица субъекта Российской Федерации и муниципального образования </t>
  </si>
  <si>
    <t>0314</t>
  </si>
  <si>
    <t xml:space="preserve">в том числе за счет средств федерального бюджета </t>
  </si>
  <si>
    <t>13</t>
  </si>
  <si>
    <t xml:space="preserve">Другие вопросы в области культуры, кинематографии </t>
  </si>
  <si>
    <t>10.</t>
  </si>
  <si>
    <t>расходы за счет средств федерального бюджета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</si>
  <si>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</si>
  <si>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</si>
  <si>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</si>
  <si>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</si>
  <si>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</si>
  <si>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</si>
  <si>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</si>
  <si>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</si>
  <si>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</si>
  <si>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</si>
  <si>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</si>
  <si>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</si>
  <si>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</si>
  <si>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</si>
  <si>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 xml:space="preserve">Физическая культура </t>
  </si>
  <si>
    <t>Обслуживание государственного и муниципального долга</t>
  </si>
  <si>
    <t xml:space="preserve">Всего расходов </t>
  </si>
  <si>
    <t>возврат излишне уплаченных сумм по платежам в Экологический фонд</t>
  </si>
  <si>
    <t>Физическая культура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</si>
  <si>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</si>
  <si>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</si>
  <si>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</si>
  <si>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</si>
  <si>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</si>
  <si>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>№/№</t>
  </si>
  <si>
    <t xml:space="preserve">Наименование целевой программы </t>
  </si>
  <si>
    <t>Раздел/подраздел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</si>
  <si>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</si>
  <si>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</si>
  <si>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</si>
  <si>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</si>
  <si>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</si>
  <si>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</si>
  <si>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</si>
  <si>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</si>
  <si>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</si>
  <si>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</si>
  <si>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</si>
  <si>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</si>
  <si>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</si>
  <si>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</si>
  <si>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</si>
  <si>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</si>
  <si>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</si>
  <si>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</si>
  <si>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</si>
  <si>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</si>
  <si>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</si>
  <si>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</si>
  <si>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6.</t>
  </si>
  <si>
    <t>Контрольно-счетная комиссия городского округа «поселок Палана»</t>
  </si>
  <si>
    <t>016</t>
  </si>
  <si>
    <t>7.</t>
  </si>
  <si>
    <t>Общее образование</t>
  </si>
  <si>
    <t>0702</t>
  </si>
  <si>
    <t>0707</t>
  </si>
  <si>
    <t>8.</t>
  </si>
  <si>
    <t>Дошкольное образование</t>
  </si>
  <si>
    <t>0701</t>
  </si>
  <si>
    <t>9.</t>
  </si>
  <si>
    <t>10</t>
  </si>
  <si>
    <t>4</t>
  </si>
  <si>
    <t>01</t>
  </si>
  <si>
    <t>02</t>
  </si>
  <si>
    <t>03</t>
  </si>
  <si>
    <t>04</t>
  </si>
  <si>
    <t xml:space="preserve">Муниципальная программа  "Совершенствование управления муниципальным имуществом городского округа на 2015-2019 годы" 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</si>
  <si>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</t>
  </si>
  <si>
    <t>0800</t>
  </si>
  <si>
    <t>Подпрограмма "Обеспечение реализации Программы"</t>
  </si>
  <si>
    <t>Подпрограмма "Повышение эффективности управления муниципальным имуществом"</t>
  </si>
  <si>
    <t>11.</t>
  </si>
  <si>
    <t>12.</t>
  </si>
  <si>
    <t xml:space="preserve">Муниципальная программа  "Обеспечение жильем молодых семей городского округа на 2015-2019 годы" </t>
  </si>
  <si>
    <t>00 202 04000 00 0000 151</t>
  </si>
  <si>
    <t xml:space="preserve">ИНЫЕ МЕЖБЮДЖЕТНЫЕ ТРАНСФЕРТЫ </t>
  </si>
  <si>
    <t xml:space="preserve">Жилищное хозяйство </t>
  </si>
  <si>
    <t>Жилищное хозяйство</t>
  </si>
  <si>
    <t>0501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</si>
  <si>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</si>
  <si>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</si>
  <si>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14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</si>
  <si>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</si>
  <si>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</si>
  <si>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</si>
  <si>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</si>
  <si>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</si>
  <si>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</si>
  <si>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</si>
  <si>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</si>
  <si>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Приложение №1</t>
  </si>
  <si>
    <t>Годовой объем ассигнований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</si>
  <si>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</si>
  <si>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</si>
  <si>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</si>
  <si>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</si>
  <si>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</si>
  <si>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</si>
  <si>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</si>
  <si>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>Капитальные вложения в объекты государственной (муниципальной) собственности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</si>
  <si>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</si>
  <si>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>Субвенции бюджетам городских округов на компенсацию части родительской платы, за содержание ребенка  в муниципальных образовательных учреждениях 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</si>
  <si>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</si>
  <si>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000 1 05 01050 01 0000 110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</si>
  <si>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</si>
  <si>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</si>
  <si>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</si>
  <si>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</si>
  <si>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Органы юстиции</t>
  </si>
  <si>
    <t>0304</t>
  </si>
  <si>
    <t>Социальное обеспечение населения</t>
  </si>
  <si>
    <t>1004</t>
  </si>
  <si>
    <t>1003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</si>
  <si>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</si>
  <si>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</si>
  <si>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000 114 00000 00 0000 000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</si>
  <si>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</si>
  <si>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</si>
  <si>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</si>
  <si>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</si>
  <si>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0409</t>
  </si>
  <si>
    <t xml:space="preserve">Раздел </t>
  </si>
  <si>
    <t xml:space="preserve">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</si>
  <si>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</si>
  <si>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</si>
  <si>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</si>
  <si>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</si>
  <si>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</si>
  <si>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</si>
  <si>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Комитет по управлению муниципальным имуществом  городского округа «поселок Палана»</t>
  </si>
  <si>
    <t xml:space="preserve">Культура, кинематография 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</si>
  <si>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</si>
  <si>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</si>
  <si>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</si>
  <si>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</si>
  <si>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</si>
  <si>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</si>
  <si>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</si>
  <si>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</si>
  <si>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</si>
  <si>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 xml:space="preserve">Муниципальная программа  "Устойчивое развитие коренных малочисленных народов Севера, Сибири и Дальнего Востока , проживающих на территории городского округа "поселок Палана" на 2014-2018 годы" </t>
  </si>
  <si>
    <t>Дорожное хозяйство (дорожный фонд)</t>
  </si>
  <si>
    <t>Минимальный налог, зачисляемый в бюджеты субъектов Российской Федерации</t>
  </si>
  <si>
    <t xml:space="preserve">городского округа "поселок Палана" на 2016 год </t>
  </si>
  <si>
    <t>990 00 00 000</t>
  </si>
  <si>
    <t>99 0 00 11010</t>
  </si>
  <si>
    <t>04 0 00 00000</t>
  </si>
  <si>
    <t>04 1 00 00000</t>
  </si>
  <si>
    <t>04 1 10 11160</t>
  </si>
  <si>
    <t>04 1 11 40230</t>
  </si>
  <si>
    <t>04 2 00 00000</t>
  </si>
  <si>
    <t>04 2 20 11160</t>
  </si>
  <si>
    <t>04 2 21 40170</t>
  </si>
  <si>
    <t>04 2 22 40180</t>
  </si>
  <si>
    <t>04 2 23 40250</t>
  </si>
  <si>
    <t>04 3 30 09990</t>
  </si>
  <si>
    <t>04 2 31 09990</t>
  </si>
  <si>
    <t>04 4 00 00000</t>
  </si>
  <si>
    <t>04 4 40 09990</t>
  </si>
  <si>
    <t>02 0 00 00000</t>
  </si>
  <si>
    <t>02 3 00 00000</t>
  </si>
  <si>
    <t>02 3 33 40210</t>
  </si>
  <si>
    <t>02 1 12 21020</t>
  </si>
  <si>
    <t>99 0 00 00000</t>
  </si>
  <si>
    <t>99 0 00 11020</t>
  </si>
  <si>
    <t>99 0 00 40100</t>
  </si>
  <si>
    <t>02 2 20 40110</t>
  </si>
  <si>
    <t>02 3 31 40120</t>
  </si>
  <si>
    <t>02 3 32 41120</t>
  </si>
  <si>
    <t>99 0 00 11040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</si>
  <si>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</t>
  </si>
  <si>
    <t xml:space="preserve">09 1 10 09990 </t>
  </si>
  <si>
    <t>99 0 00 11050</t>
  </si>
  <si>
    <t>99 0 00 11060</t>
  </si>
  <si>
    <t>99 0 00 40080</t>
  </si>
  <si>
    <t>79 5 00 01000</t>
  </si>
  <si>
    <t xml:space="preserve">99 0 00 00000 </t>
  </si>
  <si>
    <t>99 0 00 51180</t>
  </si>
  <si>
    <t>99 0  00 59300</t>
  </si>
  <si>
    <t>99 0 00 40270</t>
  </si>
  <si>
    <t>99 0 00 59300</t>
  </si>
  <si>
    <t>99 0 00 11070</t>
  </si>
  <si>
    <t>99 0 00 11080</t>
  </si>
  <si>
    <t>99 0 00 11090</t>
  </si>
  <si>
    <t>05 1 00 00000</t>
  </si>
  <si>
    <t>05 1 01 09990</t>
  </si>
  <si>
    <t>06 1 00 00000</t>
  </si>
  <si>
    <t>06 1 00 09990</t>
  </si>
  <si>
    <t>06 1 01 09990</t>
  </si>
  <si>
    <t>99 0 00 11100</t>
  </si>
  <si>
    <t>99 0 00 11120</t>
  </si>
  <si>
    <t>Бюджетные инвестиции в объекты капитального строительства государственной (муниципальной) собственности</t>
  </si>
  <si>
    <t>08 0 00 00000</t>
  </si>
  <si>
    <t>08 1 14 40070</t>
  </si>
  <si>
    <t>99 0 00 11130</t>
  </si>
  <si>
    <t>99 0 00 11140</t>
  </si>
  <si>
    <t>99 0 00 11150</t>
  </si>
  <si>
    <t>04 2 32 09990</t>
  </si>
  <si>
    <t>03 0 00 00000</t>
  </si>
  <si>
    <t>03 1 00 00000</t>
  </si>
  <si>
    <t>03 1 11 09990</t>
  </si>
  <si>
    <t>03 2 21 11160</t>
  </si>
  <si>
    <t>02 1 00 00000</t>
  </si>
  <si>
    <t>Основное мероприятие "Доплаты к пенсиям за выслугу лет муниципальным служащим в городском округе "поселок Палана"</t>
  </si>
  <si>
    <t xml:space="preserve">02 1 13 21030  </t>
  </si>
  <si>
    <t>02 1 11 40240</t>
  </si>
  <si>
    <t>0 23 00 00000</t>
  </si>
  <si>
    <t>02 3 36 52600</t>
  </si>
  <si>
    <t>Основное мероприятие " Мероприятия по приобретению новогодних подарков отдельным категориям граждан"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</si>
  <si>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</si>
  <si>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02 1 14 21040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</si>
  <si>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</si>
  <si>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02 1 15 21050</t>
  </si>
  <si>
    <t>02 1 17 21060</t>
  </si>
  <si>
    <t>01 1 01 09990</t>
  </si>
  <si>
    <t>10 2 00 00000</t>
  </si>
  <si>
    <t>10 2 21 11060</t>
  </si>
  <si>
    <t>12 0 01 40070</t>
  </si>
  <si>
    <t>12 0 01 10050</t>
  </si>
  <si>
    <t>10 1 00 00000</t>
  </si>
  <si>
    <t>11 0 01 09990</t>
  </si>
  <si>
    <t>02 4 00 00000</t>
  </si>
  <si>
    <t>02 4 41 R0820</t>
  </si>
  <si>
    <t xml:space="preserve"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</si>
  <si>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Подпрограмма "Развитие дошкольного образования"</t>
  </si>
  <si>
    <t>Основное мероприятие "Развитие дошкольного образования"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</si>
  <si>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</si>
  <si>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</si>
  <si>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Подпрограмма "Развитие общего образования"</t>
  </si>
  <si>
    <t>Основное мероприятие "Развитие общего образования"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</si>
  <si>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</si>
  <si>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</si>
  <si>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 xml:space="preserve"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</si>
  <si>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 xml:space="preserve">Подпрограмма "Организация отдыха, оздоровления и занятости детей и молодежи городского округа "поселок Палана" </t>
  </si>
  <si>
    <t xml:space="preserve">Основное мероприятие "Организация отдыха, оздоровления и занятости детей и молодежи городского округа "поселок Палана" 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</si>
  <si>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</si>
  <si>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Основное мероприятие "Другие вопросы в области образования"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</si>
  <si>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</si>
  <si>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Подпрограмма "Патриотическое воспитание граждан в городском округе "поселок Палана"</t>
  </si>
  <si>
    <t>Основное мероприятие "Патриотическое воспитание граждан в городском округе "поселок Палана"</t>
  </si>
  <si>
    <t>Подпрограмма "Социальная поддержка семьи и детей"</t>
  </si>
  <si>
    <t>Подпрограмма "Социальная поддержка отдельных категорий граждан"</t>
  </si>
  <si>
    <t>Глава муниципального образования</t>
  </si>
  <si>
    <t>Непрограммные расходы.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</si>
  <si>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крае.</t>
  </si>
  <si>
    <t>Подпрограмма "Социальное обслуживание населения"</t>
  </si>
  <si>
    <t>02 2 00 00000</t>
  </si>
  <si>
    <t>Субвенции на выполнение  государственных полномочий Камчатского края  по социальному обслуживанию отдельных  категорий граждан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</si>
  <si>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</si>
  <si>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</si>
  <si>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Резервные фонды местных администраций</t>
  </si>
  <si>
    <t>Муниципальная программа "Развитие малого предпринимательства на территории городского округа "поселок Палана" на 2014-2018 годы"</t>
  </si>
  <si>
    <t>07 1 00 00000</t>
  </si>
  <si>
    <t>09 1 00 00000</t>
  </si>
  <si>
    <t>Реализация государственных функций, связанных с общегосударственным управлением. Выполнение других обязательств государства</t>
  </si>
  <si>
    <t>Обеспечение реализации муниципальных услуг и функций, в том числе по выполнению муниципальных полномочий городского округа "поселок Палана"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</si>
  <si>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</si>
  <si>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животных.</t>
  </si>
  <si>
    <t>Расходы на реализацию муниципальных программ (зарезервированные ассигнования)</t>
  </si>
  <si>
    <t>Субвенции на осуществление первичного воинского учета на территориях, где отсутствуют военные комиссариаты</t>
  </si>
  <si>
    <t>Субвенции на выполнение государственных полномочий по государственной регистрации актов гражданского состояния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</si>
  <si>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</si>
  <si>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обороне. Подготовка населения и организаций к действиям в чрезвычайной ситуации в мирное и военное время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</si>
  <si>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</si>
  <si>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Основное мероприятие "Профилактика правонарушений и преступлений на территории городского округа "поселок Палана"</t>
  </si>
  <si>
    <t>Основное мероприятие "Повышение безопасности дорожного движения на территории городского округа "поселок Палана"</t>
  </si>
  <si>
    <t>Содержание автомобильных дорог общего пользования</t>
  </si>
  <si>
    <t xml:space="preserve">Мероприятия в области жилищного хозяйства </t>
  </si>
  <si>
    <t>08 2 00 00000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</si>
  <si>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водоотведения"(софинансирование из местного бюджета).</t>
  </si>
  <si>
    <t>Подпрограмма  "Энергосбережение и повышение энергетической эффективности в городском округе "поселок Палана"</t>
  </si>
  <si>
    <t>08 1 10 00000</t>
  </si>
  <si>
    <t>Основное мероприятие " Модернизация систем энерго-теплоснабжения на территории городского округа "поселок Палана"(софинансирование из местного бюджета инвестиционных мероприятий).</t>
  </si>
  <si>
    <t xml:space="preserve">Мероприятия в области коммунального хозяйства </t>
  </si>
  <si>
    <t>Уличное освещение</t>
  </si>
  <si>
    <t>Прочие мероприятия по благоустройству городских округов и поселений</t>
  </si>
  <si>
    <t>Подпрограмма "Патриотическое воспитание граждан в городском округе "поселок Палана".</t>
  </si>
  <si>
    <t>Подпрограмма "Организация и проведение культурно-массовых мероприятий в городском округе "поселок Палана"</t>
  </si>
  <si>
    <t>Основное мероприятие "Организация и проведение культурно-массовых мероприятий, фестивалей, конкурсов"</t>
  </si>
  <si>
    <t>03 1 10 00000</t>
  </si>
  <si>
    <t>Подпрограмма "Организация досуга населения"</t>
  </si>
  <si>
    <t>Основное мероприятие "Расходы на обеспечение деятельности (оказание услуг) учреждений, в том числе на предоставление муниципальным автономным учреждениям субсидий"</t>
  </si>
  <si>
    <t>03 2 20 00000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</si>
  <si>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коды. </t>
  </si>
  <si>
    <t>Подпрограмма  "Социальная поддержка отдельных категорий граждан".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</si>
  <si>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</si>
  <si>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</si>
  <si>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</si>
  <si>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выплата единовременного пособия при всех формах устройства детей, лишенных родительского попечения, в семью</t>
  </si>
  <si>
    <t>Подпрограмма "Социальная поддержка отдельных категорий граждан".</t>
  </si>
  <si>
    <t>01 0 00 00000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</si>
  <si>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коды. </t>
  </si>
  <si>
    <t>10 2 20 00000</t>
  </si>
  <si>
    <t xml:space="preserve">Муниципальная программа  "Обеспечение жильем молодых семей в городском округе "поселок Палана" на 2015-2019 годы" </t>
  </si>
  <si>
    <t>11 0 00 00000</t>
  </si>
  <si>
    <t>Подпрограмма "Обеспечение жильем отдельных категорий граждан"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</si>
  <si>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</si>
  <si>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03 2 00 00000</t>
  </si>
  <si>
    <t xml:space="preserve">Муниципальная программа  "Создание и развитие туристской инфраструктуры в городском округе "поселок Палана" на 2015-2016 годы </t>
  </si>
  <si>
    <t>12 0 00 00000</t>
  </si>
  <si>
    <t>Муниципальная программа "Развитие культуры в городском округе "поселок Палана" на 2016-2020 годы"</t>
  </si>
  <si>
    <t>Муниципальная программа "Социальная поддержка граждан в городском округе "поселок Палана" на 2016-2020 годы"</t>
  </si>
  <si>
    <t>Подпрограмма  "Социальная поддержка отдельных категорий граждан"</t>
  </si>
  <si>
    <t>2.1</t>
  </si>
  <si>
    <t>Подпрограмма " Социальная обслуживание населения"</t>
  </si>
  <si>
    <t>2.2</t>
  </si>
  <si>
    <t>Подпрограмма " Социальная поддержка семьи и детей"</t>
  </si>
  <si>
    <t>2.3</t>
  </si>
  <si>
    <t>2.4</t>
  </si>
  <si>
    <t>Подпрограмма " Обеспечение жильем отдельных категорий граждан"</t>
  </si>
  <si>
    <t>3.1</t>
  </si>
  <si>
    <t>3.2</t>
  </si>
  <si>
    <t>Муниципальная программа "Развитие физической культуры в городском округе "поселок Палана" на  2016-2020 годы"</t>
  </si>
  <si>
    <t>Муниципальная программа "Развитие образования в городском округе "поселок Палана" на 2016-2020 годы"</t>
  </si>
  <si>
    <t>4.3</t>
  </si>
  <si>
    <t>Муниципальная программа "Профилактика правонарушений и преступлений на территории городского округа "поселок Палана" на 2016-2017 годы"</t>
  </si>
  <si>
    <t>Муниципальная программа "Повышение безопасности дорожного движения на территории городского округа "поселок Палана" на 2016-2017 годы"</t>
  </si>
  <si>
    <t>8.1</t>
  </si>
  <si>
    <t>Муниципальная программа  "Создание и развитие туристкой инфраструктуры в городском округе "поселок Палана" на 2015-2016 годы</t>
  </si>
  <si>
    <t>0700</t>
  </si>
  <si>
    <t>0500</t>
  </si>
  <si>
    <t>13.</t>
  </si>
  <si>
    <t>Расходы на реализацию муниципальных  программ (зарезервированные ассигнования)</t>
  </si>
  <si>
    <t xml:space="preserve">Подпрограмма "Чистая вода в городском округе "поселок Палана". </t>
  </si>
  <si>
    <t>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Палана".</t>
  </si>
  <si>
    <t>8.2</t>
  </si>
  <si>
    <t>Подпрограмма "Чистая вода в городском округе "поселок Палана"</t>
  </si>
  <si>
    <t xml:space="preserve"> в том числе расходы за счет средств федерального бюджета </t>
  </si>
  <si>
    <t>Муниципальная программа  "Профилактика правонарушений и преступлений на территории городского округа "поселок Палана" 2016-2017 годы"</t>
  </si>
  <si>
    <t xml:space="preserve">Муниципальная программа  "Повышение безопасности дорожного движения на территории городского округа "поселок Палана" на 2016-2017 годы" </t>
  </si>
  <si>
    <t>05 1 01 00000</t>
  </si>
  <si>
    <t>06 1 01 00000</t>
  </si>
  <si>
    <t>01 1 01 00000</t>
  </si>
  <si>
    <t xml:space="preserve">Основное мероприятие "Обеспечение жильем молодых семей в городском округе "поселок Палана" </t>
  </si>
  <si>
    <t>11 0 01 00000</t>
  </si>
  <si>
    <t>Основное мероприятие "Создание и развитие туристкой инфраструктуры в городском округе "поселок Палана"  (софинансирование из местного бюджета)</t>
  </si>
  <si>
    <t>Основное мероприятие " Обеспечение деятельности Комитета"</t>
  </si>
  <si>
    <t>10 2 20 11010</t>
  </si>
  <si>
    <t>10 2 21 00000</t>
  </si>
  <si>
    <t>99 0 00  00000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</si>
  <si>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</si>
  <si>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Муниципальная программа "Развитие образования в городском округе "поселок Палана" на 2016-2017 годы"</t>
  </si>
  <si>
    <t xml:space="preserve">Муниципальная программа "Развитие образования в городском округе "поселок Палана" на 2016-2017 годы". </t>
  </si>
  <si>
    <t xml:space="preserve">Муниципальная программа «Развитие образования в городском округе» на 2016-2017 годы» </t>
  </si>
  <si>
    <t xml:space="preserve">Муниципальная программа "Социальная поддержка граждан в городском округе "поселок Палана" на 2016-2020 годы". </t>
  </si>
  <si>
    <t>Субвенции по предоставлению единовременной денежной выплаты гражданам, усыновившим (удочерившим) ребенка (детей) в Камчатском крае</t>
  </si>
  <si>
    <t xml:space="preserve">09 1 00 00000 </t>
  </si>
  <si>
    <t>09 1 10 09990</t>
  </si>
  <si>
    <t>Основное мероприятие "Ремонт и восстановление объектов капитального строительства муниципальной собственности"</t>
  </si>
  <si>
    <t>Основное мероприятие "Организация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имущества для определения размера арендной платы)"</t>
  </si>
  <si>
    <t>10 1 16 11120</t>
  </si>
  <si>
    <t>Основное мероприятие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</si>
  <si>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Подпрограмма "Обеспечение реализации муниципальной программы"</t>
  </si>
  <si>
    <t>Основное мероприятие "Оплата ритуальных услуг по захоронению лиц без определенного места жительства, умерших на территории городского округа "поселок Палана"</t>
  </si>
  <si>
    <t>04 3 30 00000</t>
  </si>
  <si>
    <t>04 4 40 00000</t>
  </si>
  <si>
    <t>04 2 30 00000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</si>
  <si>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</si>
  <si>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Основное мероприятие "Обеспечение деятельности Комитета"</t>
  </si>
  <si>
    <t xml:space="preserve">99 0 00 11080 </t>
  </si>
  <si>
    <t>Муниципальная программа  "Профилактика правонарушений и преступлений на территории городского округа "поселок Палана" на 2016-2017 годы"</t>
  </si>
  <si>
    <t xml:space="preserve">99 0 00 11120 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</si>
  <si>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</t>
  </si>
  <si>
    <t>Подпрограмма  "Чистая вода в городском округе "поселок Палана"</t>
  </si>
  <si>
    <t xml:space="preserve">08 2 21 40070 </t>
  </si>
  <si>
    <t>Основное мероприятие "Патриотическое воспитание граждан в городском округе "поселок Палана".</t>
  </si>
  <si>
    <t>02 1 13 21030</t>
  </si>
  <si>
    <t>Муниципальная программа  "Обеспечение жильем молодых семей в городском округе "поселок Палана" на 2015-2019 годы"</t>
  </si>
  <si>
    <t xml:space="preserve">Основное мероприятие  "Обеспечение жильем молодых семей в городском округе "поселок Палана" </t>
  </si>
  <si>
    <t>02 3 36  52600</t>
  </si>
  <si>
    <t xml:space="preserve">Основное мероприятие "Развитие физической культуры в городском округе "поселок Палана" </t>
  </si>
  <si>
    <t>10 0 00 00000</t>
  </si>
  <si>
    <t>10 1 12 00000</t>
  </si>
  <si>
    <t>10 1 12 11050</t>
  </si>
  <si>
    <t>10 1 13 00000</t>
  </si>
  <si>
    <t>10 1 13 11050</t>
  </si>
  <si>
    <t>10 1 17 00000</t>
  </si>
  <si>
    <t>10 1 17 11050</t>
  </si>
  <si>
    <t>08 2 21 40070</t>
  </si>
  <si>
    <t>03 1 11 00000</t>
  </si>
  <si>
    <t>03 2 21 00000</t>
  </si>
  <si>
    <t>по социальному обслуживанию некоторых категорий граждан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</si>
  <si>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</si>
  <si>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</si>
  <si>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</si>
  <si>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>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</si>
  <si>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</si>
  <si>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</si>
  <si>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по образованию и организации деятельности комиссий по делам несовершеннолетних и защите их прав</t>
  </si>
  <si>
    <t>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</si>
  <si>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</si>
  <si>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10 0 00 00000 </t>
  </si>
  <si>
    <t>Основное мероприятие "Реконструкция внутрипоселковых сетей водопровода п.г.т. Палана, Тигильского района Камчатского края"(за счет средств  субсидий из бюджета краевого).</t>
  </si>
  <si>
    <t>Основное мероприятие " Обеспечение деятельности Комитета по управлению муниципальным имуществом"</t>
  </si>
  <si>
    <t xml:space="preserve">Основное мероприятие "Создание и развитие туристкой инфраструктуры в городском округе "поселок Палана" (реконструкция здания,расположенного по адресу: Камчатский, Тигильский район, пгт. Палана, ул, Поротова д.24) </t>
  </si>
  <si>
    <t>08 2 21 S1130</t>
  </si>
  <si>
    <t>08 1 14 S1130</t>
  </si>
  <si>
    <t>000 2 02 01003 04 0000 151</t>
  </si>
  <si>
    <t>02 3 34 40160</t>
  </si>
  <si>
    <t>02 1 16 21070</t>
  </si>
  <si>
    <t>Непрограммные расходы. Расходы на исполнение обязательств по исполнительным документам</t>
  </si>
  <si>
    <t>99 0 00 11180</t>
  </si>
  <si>
    <t>99 0 00 40280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</si>
  <si>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 в т.ч.</t>
  </si>
  <si>
    <t xml:space="preserve">на реализацию программы "Развитие образования в Камчатском крае на 2014-2020 годы". Подпрограмма "Развитие дошкольного, общего образования и дополнительного образования детей в Камчатском крае") </t>
  </si>
  <si>
    <t>на реализацию программы "Развитие культуры в Камчатском крае на 2014-2018 годы" Подпрограмма "Обеспечение условий реализации"</t>
  </si>
  <si>
    <t xml:space="preserve">на реализацию программы "Физическая культура, спорт, молодежная политика, отдых и оздоровление детей в Камчатском крае на 2014-2018 годы" Подпрограмма "Организация отдыха и оздоровления детей и молодежи в Камчатском крае") </t>
  </si>
  <si>
    <t>08 2 22 11130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</si>
  <si>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</t>
  </si>
  <si>
    <t>08 2 22 40060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</si>
  <si>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водоотведения"(субсидии за счет средств краевого бюджета).</t>
  </si>
  <si>
    <t>08 1 16 40060</t>
  </si>
  <si>
    <t>08 1 16 11130</t>
  </si>
  <si>
    <t>Основное мероприятие "Проведение мероприятий по установке коллективых (общедомовых) приборов учета в многоквартирных домах городского округа  "поселок Палана", индивидуальных приборов учета  для малоимущих граждан, узлов учета тепловой  энергии  на источниках тепло-, водоснабжения на отпуск коммунальных ресурсов"(софинансирование из местного бюджета).</t>
  </si>
  <si>
    <t>Основное мероприятие "Проведение мероприятий по установке коллективых (общедомовых) приборов учета в многоквартирных домах городского округа  "поселок Палана", индивидуальных приборов учета  для малоимущих граждан, узлов учета тепловой  энергии  на источниках тепло-, водоснабжения на отпуск коммунальных ресурсов" за счет средств краевого бюджета</t>
  </si>
  <si>
    <t>08 1 13 40060</t>
  </si>
  <si>
    <t>Основное мероприятие " Проведение мероприятий, направленных на ремонт ветхих и аварийных сетей" за счет средств краевого бюджета</t>
  </si>
  <si>
    <t>08 1 13 11130</t>
  </si>
  <si>
    <t>Другие вопросы в области национальной экономики</t>
  </si>
  <si>
    <t>0412</t>
  </si>
  <si>
    <t>07 1 21 40060</t>
  </si>
  <si>
    <t>Предоставление субсидий бюджетным, автономным учреждениям и иным некоммерческим организациям</t>
  </si>
  <si>
    <t>07 1 21 09990</t>
  </si>
  <si>
    <t>07 1 31 40060</t>
  </si>
  <si>
    <t>07 1 31 09990</t>
  </si>
  <si>
    <t>Основное мероприятие "Оказание мер государственной поддержки субъектам малого и среднего предпринимательства" (софинансирование из местного бюджета инвестиционных мероприятий).</t>
  </si>
  <si>
    <t>Основное мероприятие " Проведение мероприятий, направленных на ремонт ветхих и аварийных сетей" (софинансирование из местного бюджета).</t>
  </si>
  <si>
    <t>на реализацию программы "Физическая культура, спорт, молодежная политика, отдых и оздоровление детей в Камчатском крае на 2014-2018 годы" Подпрограмма "Развитие массовой физической культуры и спорта в Камчатском крае"</t>
  </si>
  <si>
    <t>Субсидии некоммерческим организациям (за исключением государственных (муниципальных) учреждений)</t>
  </si>
  <si>
    <t>07 1 31 R0640</t>
  </si>
  <si>
    <t>99 0 00 11170</t>
  </si>
  <si>
    <t>Обеспечение затрат в связи с выполнением работ в жилищно-коммунальной сфере</t>
  </si>
  <si>
    <t>04 1 12 09990</t>
  </si>
  <si>
    <t>04 1 12 40060</t>
  </si>
  <si>
    <t>04 1 13 09990</t>
  </si>
  <si>
    <t>04 1 13 40060</t>
  </si>
  <si>
    <t>04 3 31 00000</t>
  </si>
  <si>
    <t>04 3 31 40060</t>
  </si>
  <si>
    <t>Основное мероприятие. Приобретение технологического оборудования, мебели для муниципальных дошкольных образовательных учреждений. (Софинансирование из местного бюджета)</t>
  </si>
  <si>
    <t>Основное мероприятие. Проведение муниципальных дошкольных образовательных учреждений в соответствии с требованиями СанПин, капитальный ремонт,  развитие альтернативных форм дошкольного образования (Софинансирование из местного бюджета)</t>
  </si>
  <si>
    <t>Основное мероприятие "Организация отдыха, оздоровления и занятости детей и молодежи городского округа "поселок Палана"</t>
  </si>
  <si>
    <t>04 2 32 40060</t>
  </si>
  <si>
    <t>Основное мероприятие. Оснащение школы учебным и наглядным оборудованием (приобретение ноутбука для кабинета родного языка).</t>
  </si>
  <si>
    <t>04 2 33 40060</t>
  </si>
  <si>
    <t>04 2 33 09990</t>
  </si>
  <si>
    <t>Основное мероприятие. Обеспечение школьных пищеблоков современным технологическим оборудованием, посудой, мебелью для обеденных зон школьных столовых. (софинансирование из местного бюджета)</t>
  </si>
  <si>
    <t>Основное мероприятие. Обеспечение школьных пищеблоков современным технологическим оборудованием, посудой, мебелью для обеденных зон школьных столовых за счет средств краевого бюджета</t>
  </si>
  <si>
    <t>04 4 41 09990</t>
  </si>
  <si>
    <t>03 1 11 40060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</si>
  <si>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за счет средств краевого бюджета </t>
  </si>
  <si>
    <t>1102</t>
  </si>
  <si>
    <t>Массовый спорт</t>
  </si>
  <si>
    <t>01 1 14 40060</t>
  </si>
  <si>
    <t>01 1 10 00000</t>
  </si>
  <si>
    <t>Основное мероприятие. Приобретение спортивного инвентаря и оборудования для работы спортивных секций, спортивных школ.</t>
  </si>
  <si>
    <t>Основное мероприятие "Оказание мер государственной поддержки субъектам малого и среднего предпринимательства" за счет средств  краевого бюджета</t>
  </si>
  <si>
    <t>Муниципальная программа "Развитие физической культуры и спорта и реализация мероприятий в сфере молодежной политики в городском округе "поселок Палана" на  2016-2020 годы"</t>
  </si>
  <si>
    <t>Основное мероприятие Развитие физической культуры и спорта и реализация мероприятий в сфере молодежной политики в городском округе "поселок Палана".</t>
  </si>
  <si>
    <t>Основное мероприятие "Оказание мер государственной поддержки субъектам малого и среднего предпринимательства" за счет средств краевого бюджета</t>
  </si>
  <si>
    <t>Основное мероприятие "Реконструкция внутрипоселковых сетей водопровода п.г.т. Палана, Тигильского района Камчатского края"(за счет средств  субсидий  краевого бюджета).</t>
  </si>
  <si>
    <t>Основное мероприятие. Приобретение технологического оборудования, мебели для муниципальных дошкольных образовательных учреждений" за счет средств краевого бюджета.</t>
  </si>
  <si>
    <t>Основное мероприятие. Проведение муниципальных дошкольных образовательных учреждений в соответствии с требованиями СанПин, капитальный ремонт,  развитие альтернативных форм дошкольного образования за счет средств  краевого бюджета.</t>
  </si>
  <si>
    <t>Субвенции бюджетам городских округов на проведение Всероссийской сельскохозяйственной переписи в 2016 году</t>
  </si>
  <si>
    <t>000 2 02 03121 04 0000 151</t>
  </si>
  <si>
    <t>на реализацию программы "Реализация государственной национальной политики и укрепление гражданского единства в Камчатском крае на 2014-2018 годы". Подпрограмма "Укрепление гражданского единства и гармонизация межнациональных отношений в Камчатском крае"</t>
  </si>
  <si>
    <t>Сельское хозяйство и рыболовство</t>
  </si>
  <si>
    <t>0405</t>
  </si>
  <si>
    <t>99 0 00 55 910</t>
  </si>
  <si>
    <t xml:space="preserve">Непрограммные расходы. Субвенции на осуществление государственных полномочий Камчатского края на проведение Всероссийской сельскохозяйственной переписи 2016 года </t>
  </si>
  <si>
    <t>Основное мероприятие "Основное мероприятие. Мероприятия направленные на профилактику межнациональных конфликтов, сохранение и развитие культуры и языков коренных малочисленных народов Севера."</t>
  </si>
  <si>
    <t>03 1 12 00000</t>
  </si>
  <si>
    <t>03 1 12 40060</t>
  </si>
  <si>
    <t>1.2.</t>
  </si>
  <si>
    <t>12</t>
  </si>
  <si>
    <t>Основное мероприятие " Проведение капитального ремонта крыльца МКОУ "Средняя общеобразовательная школа № 1 пгт. Палана" за счет средств краевого бюджета</t>
  </si>
  <si>
    <t>Основное мероприятие " Проведение капитального ремонта крыльца МКОУ "Средняя общеобразовательная школа № 1 пгт. Палана" (софинансирование из местного бюджета).</t>
  </si>
  <si>
    <t>04 2 24 40060</t>
  </si>
  <si>
    <t>04 2 24 09990</t>
  </si>
  <si>
    <t>на реализацию подпрограммы "Устойчивое развитие коренных малочисленных народов Севера, Сибири и Дальнего Востока, проживающих в Камчатском крае"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</si>
  <si>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 за счет средств краевого бюджета</t>
  </si>
  <si>
    <t>на реализацию программы "Развитие образования в Камчатском крае на 2014-2020 годы". Подпрограмма "Развитие дошкольного, общего образования и дополнительного образования детей в Камчатском крае".  на проведение капитального ремонта крыльца МКОУ "Средняя общеобразовательная школа № 1 пгт. Палана"</t>
  </si>
  <si>
    <t>Основное мероприятие "Мероприятия направленные на профилактику межнациональных конфликтов, сохранение и развитие культуры и языков коренных малочисленных народов Севера."</t>
  </si>
  <si>
    <t>Приложение №2</t>
  </si>
  <si>
    <t>Приложение №3</t>
  </si>
  <si>
    <t>09 1 10 40220</t>
  </si>
  <si>
    <t xml:space="preserve">10 0 10 00000 </t>
  </si>
  <si>
    <t>Приложение №6</t>
  </si>
  <si>
    <t>08 1 17 40070</t>
  </si>
  <si>
    <t>Основное мероприятие Реконструкция ВЛ ,0,38 кВ с КТП 6/0.4 кВ в п.Палана ( в том числе проектные работы)</t>
  </si>
  <si>
    <t>Субсидии бюджетам городских округов на софинансирование капитальных вложений в объекты муниципальной собственности из них:</t>
  </si>
  <si>
    <t>на реализацию  программы "Энергоэфективность,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территории на 2014-2018 годы "подпрограмма "Чистая вода в городском округе "поселок Палана"</t>
  </si>
  <si>
    <t>на реализацию подпрограммы "Энергосбережение и повышение энергетической эффективности в Камчатском крае". Проведение мероприятий , направленных на ремонт ветхих и аварийных сетей</t>
  </si>
  <si>
    <t>на реализацию подпрограммы"Энергосбережение и повышение энергетической эффективности в Камчатском крае" . Проведение мероприятий по установке коллективных (общедомовых) приборов учета  в многоквартирных домах .</t>
  </si>
  <si>
    <t>Основное мероприятие "Реконструкция ВЛ ,0,38 кВ с КТП 6/0.4 кВ в п.Палана ( в том числе проектные работы)"</t>
  </si>
  <si>
    <t>на реализацию подпрограммы "Энергосбережение и повышение энергетической эффективности в Камчатском крае . Реконструкция ВЛ 0.38 кВ с КТП 6/0.4 кВ в п. Палана ( в том числе проектные работы)</t>
  </si>
  <si>
    <t>на реализацию подпрограммы "Энергосбережение и повышение энергетической эффективности в Камчатском крае ." Котельная "Центральная" п.г.т. Палана. Техническое перевооружение котельной н работу в водогрейном режиме.</t>
  </si>
  <si>
    <t>на реализацию подпрограммы "Чистая вода в Камчатском крае" Реконструкция внутрипоселковых сетей водопровода п.г.т. Палана Тигильского района</t>
  </si>
  <si>
    <t>на реализацию подпрограммы "Создание и развитие туристической инфраструктуры в Камчатском крае" Реконструкция здания ул.Поротова д.24</t>
  </si>
  <si>
    <t xml:space="preserve"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. Субсидии, за исключением субсидий на софинансирование капитальных вложений в объекты государственной (муниципальной ) собственности </t>
  </si>
  <si>
    <t>Субвенции для осуществления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</si>
  <si>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08 1 18 40440</t>
  </si>
  <si>
    <t>Основное мероприятие "Обеспечение выполнения государственных полномочий по вопросам установления нормативов накопления по вопросам установления нормативов накопления твердых коммунальных отходов в Камчатском крае"за счет средств субвенции  из бюджета Камчатского края</t>
  </si>
  <si>
    <t>02 1 18 21040</t>
  </si>
  <si>
    <t>Основное мероприятие "Возмещение расходов на предоставление льготным категориям граждан услуг бани"</t>
  </si>
  <si>
    <t xml:space="preserve">Молодежная политика </t>
  </si>
  <si>
    <t>00 219 04000 04 0000 151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</si>
  <si>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</si>
  <si>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00 219 00000 00 0000 151</t>
  </si>
  <si>
    <t>ВОЗВРАТ ОСТАТКОВ СУБСИДИЙ, СУБВЕНЦИЙ И ИНЫХ МЕЖБЮДЖЕТНЫХ ТРАНСФЕРТОВ, ИМЕЮЩИХ ЦЕЛЕВОЕ НАЗНАЧЕНИЕ, ПРОШЛЫХ ЛЕТ</t>
  </si>
  <si>
    <t xml:space="preserve">ОТЧЕТ </t>
  </si>
  <si>
    <t xml:space="preserve">Утверждено </t>
  </si>
  <si>
    <t>Исполнено</t>
  </si>
  <si>
    <t xml:space="preserve">% исполнения </t>
  </si>
  <si>
    <t xml:space="preserve"> "Об исполнении бюджета городского округа "поселок Палана" за 2016 год" </t>
  </si>
  <si>
    <t>от  « ___» ________ 2017 г. №_________</t>
  </si>
  <si>
    <t>-</t>
  </si>
  <si>
    <t>"Об исполнении бюджета городского округа "поселок Палана" за 2016 год"</t>
  </si>
  <si>
    <t>ОТЧЕТ</t>
  </si>
  <si>
    <t xml:space="preserve">об исполнении доходов бюджета городского округа "поселок Палана" за 2016 год </t>
  </si>
  <si>
    <t>Годовой объем</t>
  </si>
  <si>
    <t>Утверждено</t>
  </si>
  <si>
    <t>% исполнения</t>
  </si>
  <si>
    <t>(тыс.руб)</t>
  </si>
  <si>
    <t xml:space="preserve">об исполнении ведомственной структуры расходов за 2016 год </t>
  </si>
  <si>
    <t>от " ___"  _______2017г.  № _______</t>
  </si>
  <si>
    <t xml:space="preserve"> от «   »________2017 г. № ____________</t>
  </si>
  <si>
    <t>4.4</t>
  </si>
  <si>
    <t xml:space="preserve">по исполнению источников  финансирования дефицита бюджета </t>
  </si>
  <si>
    <t xml:space="preserve"> городского округа "поселок Палана" за 2016 год</t>
  </si>
  <si>
    <t>об исполнении расходов бюджета городского округа "поселок  Палана" на 2016 год по разделам и подразделам классификации расходов бюджетов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</si>
  <si>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расходов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"поселок Палана" за 2016 год</t>
  </si>
  <si>
    <t>об исполнении  муниципальных программ</t>
  </si>
  <si>
    <t>163 Иные межбюджетные трансферты на поддержку экономического и социального  развития коренных малочисленных народов Севера, Сибири и Дальнего Востока в рамках ПП "Укрепление единства российской нации и этнокультурное развитие народов России"</t>
  </si>
  <si>
    <t>Основное мероприятие "Создание и развитие туристкой инфраструктуры в городском округе "поселок Палана" (реконструкция здания, расположенного по адресу: Камчатский, Тигильский район, пгт. Палана, ул, Поротова д.24)</t>
  </si>
  <si>
    <t>Основное мероприятие "Котельная "Центральная" п.г.т. Палана. Техническое перевооружение котельной на работу в водогрейном режиме. Россия, Камчатский край, п.г.т. Палана, ул. Поротова,13" (за счет средств субсидии на реализацию инвестиционных мероприятий из краевого бюджета).</t>
  </si>
  <si>
    <t>Основное мероприятие "Проведение мероприятий, направленных на реконструкцию и строительство систем водоснабжения" (софинансирование из местного бюджета).</t>
  </si>
  <si>
    <t>Подпрограмма "Организация отдыха, оздоровления и занятости детей и молодежи городского округа "поселок Палана"</t>
  </si>
  <si>
    <t>000 2 02 02009 04 0000 151</t>
  </si>
  <si>
    <t>Субсидии бюджетам  городских  округов  на государственную поддержку малого и среднего предпринимательства, включая крестьянские (фермерские) хозяйства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</si>
</sst>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</numFmts>
  <fonts count="66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sz val="11"/>
      <name val="Times New Roman CE"/>
      <family val="1"/>
    </font>
    <font>
      <sz val="11"/>
      <name val="Times New Roman Cyr"/>
      <family val="0"/>
    </font>
    <font>
      <sz val="10"/>
      <name val="Arial"/>
      <family val="2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1"/>
      <name val="Times New Roman"/>
      <family val="1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49" fontId="1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0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55" applyFont="1">
      <alignment/>
      <protection/>
    </xf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56" applyNumberFormat="1" applyFont="1" applyFill="1" applyAlignment="1">
      <alignment horizontal="center" vertical="center"/>
      <protection/>
    </xf>
    <xf numFmtId="0" fontId="2" fillId="0" borderId="0" xfId="56" applyNumberFormat="1" applyFont="1" applyFill="1" applyAlignment="1">
      <alignment horizontal="left" vertical="center" wrapText="1"/>
      <protection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27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55" applyNumberFormat="1" applyFont="1" applyFill="1" applyBorder="1" applyAlignment="1">
      <alignment horizontal="center"/>
      <protection/>
    </xf>
    <xf numFmtId="2" fontId="7" fillId="0" borderId="0" xfId="0" applyNumberFormat="1" applyFont="1" applyAlignment="1">
      <alignment/>
    </xf>
    <xf numFmtId="0" fontId="2" fillId="0" borderId="0" xfId="56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 wrapText="1"/>
    </xf>
    <xf numFmtId="165" fontId="6" fillId="33" borderId="10" xfId="0" applyNumberFormat="1" applyFont="1" applyFill="1" applyBorder="1" applyAlignment="1">
      <alignment horizontal="right"/>
    </xf>
    <xf numFmtId="2" fontId="10" fillId="33" borderId="10" xfId="0" applyNumberFormat="1" applyFont="1" applyFill="1" applyBorder="1" applyAlignment="1">
      <alignment horizontal="justify" vertical="top" wrapText="1"/>
    </xf>
    <xf numFmtId="2" fontId="6" fillId="33" borderId="10" xfId="0" applyNumberFormat="1" applyFont="1" applyFill="1" applyBorder="1" applyAlignment="1">
      <alignment horizontal="justify" vertical="top" wrapText="1"/>
    </xf>
    <xf numFmtId="49" fontId="11" fillId="33" borderId="10" xfId="0" applyNumberFormat="1" applyFont="1" applyFill="1" applyBorder="1" applyAlignment="1">
      <alignment horizontal="right" wrapText="1"/>
    </xf>
    <xf numFmtId="2" fontId="10" fillId="33" borderId="10" xfId="0" applyNumberFormat="1" applyFont="1" applyFill="1" applyBorder="1" applyAlignment="1">
      <alignment horizontal="justify" vertical="top"/>
    </xf>
    <xf numFmtId="165" fontId="6" fillId="33" borderId="10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justify" vertical="top" wrapText="1"/>
    </xf>
    <xf numFmtId="0" fontId="6" fillId="33" borderId="10" xfId="0" applyNumberFormat="1" applyFont="1" applyFill="1" applyBorder="1" applyAlignment="1">
      <alignment horizontal="justify" vertical="top" wrapText="1"/>
    </xf>
    <xf numFmtId="2" fontId="6" fillId="33" borderId="10" xfId="0" applyNumberFormat="1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justify" vertical="top"/>
    </xf>
    <xf numFmtId="0" fontId="6" fillId="33" borderId="0" xfId="0" applyFont="1" applyFill="1" applyAlignment="1">
      <alignment wrapText="1"/>
    </xf>
    <xf numFmtId="49" fontId="6" fillId="33" borderId="11" xfId="53" applyNumberFormat="1" applyFont="1" applyFill="1" applyBorder="1" applyAlignment="1">
      <alignment horizontal="left" wrapText="1"/>
      <protection/>
    </xf>
    <xf numFmtId="2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2" xfId="53" applyNumberFormat="1" applyFont="1" applyFill="1" applyBorder="1" applyAlignment="1">
      <alignment horizontal="left" wrapText="1"/>
      <protection/>
    </xf>
    <xf numFmtId="49" fontId="6" fillId="33" borderId="13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 horizontal="justify" vertical="top" wrapText="1"/>
    </xf>
    <xf numFmtId="165" fontId="1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49" fontId="6" fillId="33" borderId="14" xfId="0" applyNumberFormat="1" applyFont="1" applyFill="1" applyBorder="1" applyAlignment="1">
      <alignment horizontal="right" wrapText="1"/>
    </xf>
    <xf numFmtId="2" fontId="6" fillId="33" borderId="15" xfId="0" applyNumberFormat="1" applyFont="1" applyFill="1" applyBorder="1" applyAlignment="1">
      <alignment horizontal="justify" vertical="top" wrapText="1"/>
    </xf>
    <xf numFmtId="0" fontId="10" fillId="33" borderId="10" xfId="0" applyNumberFormat="1" applyFont="1" applyFill="1" applyBorder="1" applyAlignment="1">
      <alignment horizontal="justify" vertical="top" wrapText="1"/>
    </xf>
    <xf numFmtId="2" fontId="6" fillId="33" borderId="16" xfId="0" applyNumberFormat="1" applyFont="1" applyFill="1" applyBorder="1" applyAlignment="1">
      <alignment horizontal="justify" vertical="top" wrapText="1"/>
    </xf>
    <xf numFmtId="2" fontId="11" fillId="33" borderId="10" xfId="0" applyNumberFormat="1" applyFont="1" applyFill="1" applyBorder="1" applyAlignment="1">
      <alignment horizontal="justify" vertical="top" wrapText="1"/>
    </xf>
    <xf numFmtId="2" fontId="6" fillId="33" borderId="12" xfId="53" applyNumberFormat="1" applyFont="1" applyFill="1" applyBorder="1" applyAlignment="1">
      <alignment horizontal="left" wrapText="1"/>
      <protection/>
    </xf>
    <xf numFmtId="2" fontId="6" fillId="33" borderId="10" xfId="53" applyNumberFormat="1" applyFont="1" applyFill="1" applyBorder="1" applyAlignment="1">
      <alignment horizontal="left" wrapText="1"/>
      <protection/>
    </xf>
    <xf numFmtId="2" fontId="6" fillId="33" borderId="16" xfId="53" applyNumberFormat="1" applyFont="1" applyFill="1" applyBorder="1" applyAlignment="1">
      <alignment horizontal="left" wrapText="1"/>
      <protection/>
    </xf>
    <xf numFmtId="0" fontId="6" fillId="33" borderId="10" xfId="53" applyNumberFormat="1" applyFont="1" applyFill="1" applyBorder="1" applyAlignment="1">
      <alignment horizontal="left" wrapText="1"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2" fontId="4" fillId="0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165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wrapText="1"/>
    </xf>
    <xf numFmtId="165" fontId="4" fillId="33" borderId="10" xfId="0" applyNumberFormat="1" applyFont="1" applyFill="1" applyBorder="1" applyAlignment="1">
      <alignment horizontal="right"/>
    </xf>
    <xf numFmtId="49" fontId="24" fillId="33" borderId="10" xfId="0" applyNumberFormat="1" applyFont="1" applyFill="1" applyBorder="1" applyAlignment="1">
      <alignment horizontal="left" wrapText="1"/>
    </xf>
    <xf numFmtId="165" fontId="24" fillId="33" borderId="1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wrapText="1"/>
    </xf>
    <xf numFmtId="177" fontId="4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177" fontId="2" fillId="33" borderId="10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vertical="top" wrapText="1"/>
    </xf>
    <xf numFmtId="0" fontId="10" fillId="33" borderId="13" xfId="0" applyNumberFormat="1" applyFont="1" applyFill="1" applyBorder="1" applyAlignment="1">
      <alignment horizontal="justify" vertical="top" wrapText="1"/>
    </xf>
    <xf numFmtId="0" fontId="6" fillId="33" borderId="18" xfId="54" applyNumberFormat="1" applyFont="1" applyFill="1" applyBorder="1" applyAlignment="1">
      <alignment wrapText="1"/>
      <protection/>
    </xf>
    <xf numFmtId="0" fontId="19" fillId="33" borderId="10" xfId="54" applyNumberFormat="1" applyFont="1" applyFill="1" applyBorder="1" applyAlignment="1">
      <alignment wrapText="1"/>
      <protection/>
    </xf>
    <xf numFmtId="49" fontId="6" fillId="33" borderId="12" xfId="53" applyNumberFormat="1" applyFont="1" applyFill="1" applyBorder="1" applyAlignment="1">
      <alignment horizontal="left" wrapText="1"/>
      <protection/>
    </xf>
    <xf numFmtId="49" fontId="6" fillId="33" borderId="10" xfId="53" applyNumberFormat="1" applyFont="1" applyFill="1" applyBorder="1" applyAlignment="1">
      <alignment horizontal="left" wrapText="1"/>
      <protection/>
    </xf>
    <xf numFmtId="0" fontId="10" fillId="33" borderId="10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justify"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6" fillId="33" borderId="16" xfId="0" applyNumberFormat="1" applyFont="1" applyFill="1" applyBorder="1" applyAlignment="1">
      <alignment horizontal="justify" vertical="top" wrapText="1"/>
    </xf>
    <xf numFmtId="0" fontId="6" fillId="33" borderId="12" xfId="0" applyNumberFormat="1" applyFont="1" applyFill="1" applyBorder="1" applyAlignment="1">
      <alignment horizontal="justify" vertical="top" wrapText="1"/>
    </xf>
    <xf numFmtId="0" fontId="11" fillId="33" borderId="10" xfId="0" applyNumberFormat="1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17" fillId="0" borderId="0" xfId="0" applyFont="1" applyFill="1" applyAlignment="1">
      <alignment wrapText="1"/>
    </xf>
    <xf numFmtId="4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3" fillId="33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29" fillId="0" borderId="0" xfId="59" applyNumberFormat="1" applyFont="1" applyFill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2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right" wrapText="1"/>
    </xf>
    <xf numFmtId="169" fontId="11" fillId="0" borderId="10" xfId="0" applyNumberFormat="1" applyFont="1" applyFill="1" applyBorder="1" applyAlignment="1">
      <alignment horizontal="right" wrapText="1"/>
    </xf>
    <xf numFmtId="168" fontId="11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justify" vertical="top" wrapText="1"/>
    </xf>
    <xf numFmtId="0" fontId="11" fillId="0" borderId="13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164" fontId="4" fillId="33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left" wrapText="1"/>
    </xf>
    <xf numFmtId="165" fontId="2" fillId="33" borderId="10" xfId="0" applyNumberFormat="1" applyFont="1" applyFill="1" applyBorder="1" applyAlignment="1">
      <alignment horizontal="right" wrapText="1"/>
    </xf>
    <xf numFmtId="49" fontId="18" fillId="0" borderId="10" xfId="57" applyNumberFormat="1" applyFont="1" applyFill="1" applyBorder="1" applyAlignment="1">
      <alignment horizontal="center" vertical="center" wrapText="1"/>
      <protection/>
    </xf>
    <xf numFmtId="16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justify"/>
    </xf>
    <xf numFmtId="49" fontId="31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wrapText="1"/>
    </xf>
    <xf numFmtId="49" fontId="4" fillId="33" borderId="19" xfId="53" applyNumberFormat="1" applyFont="1" applyFill="1" applyBorder="1" applyAlignment="1">
      <alignment horizontal="left" vertical="top" wrapText="1"/>
      <protection/>
    </xf>
    <xf numFmtId="49" fontId="6" fillId="33" borderId="19" xfId="53" applyNumberFormat="1" applyFont="1" applyFill="1" applyBorder="1" applyAlignment="1">
      <alignment horizontal="right"/>
      <protection/>
    </xf>
    <xf numFmtId="0" fontId="6" fillId="33" borderId="15" xfId="0" applyFont="1" applyFill="1" applyBorder="1" applyAlignment="1">
      <alignment horizontal="justify" vertical="top"/>
    </xf>
    <xf numFmtId="0" fontId="11" fillId="33" borderId="10" xfId="0" applyFont="1" applyFill="1" applyBorder="1" applyAlignment="1">
      <alignment horizontal="justify" vertical="top"/>
    </xf>
    <xf numFmtId="0" fontId="18" fillId="33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justify" vertical="top"/>
    </xf>
    <xf numFmtId="0" fontId="11" fillId="33" borderId="18" xfId="0" applyFont="1" applyFill="1" applyBorder="1" applyAlignment="1">
      <alignment horizontal="justify" vertical="top"/>
    </xf>
    <xf numFmtId="2" fontId="6" fillId="33" borderId="10" xfId="0" applyNumberFormat="1" applyFont="1" applyFill="1" applyBorder="1" applyAlignment="1">
      <alignment horizontal="justify" vertical="top"/>
    </xf>
    <xf numFmtId="2" fontId="0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right" wrapText="1"/>
    </xf>
    <xf numFmtId="169" fontId="6" fillId="0" borderId="10" xfId="0" applyNumberFormat="1" applyFont="1" applyFill="1" applyBorder="1" applyAlignment="1">
      <alignment horizontal="right" wrapText="1"/>
    </xf>
    <xf numFmtId="168" fontId="6" fillId="0" borderId="10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NumberFormat="1" applyFont="1" applyFill="1" applyBorder="1" applyAlignment="1">
      <alignment horizontal="left" vertical="center" wrapText="1"/>
      <protection/>
    </xf>
    <xf numFmtId="0" fontId="6" fillId="0" borderId="10" xfId="58" applyNumberFormat="1" applyFont="1" applyFill="1" applyBorder="1" applyAlignment="1">
      <alignment horizontal="right" wrapText="1"/>
      <protection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8" fillId="0" borderId="13" xfId="57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" fontId="18" fillId="0" borderId="18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8" fillId="0" borderId="13" xfId="57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wrapText="1"/>
    </xf>
    <xf numFmtId="0" fontId="29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9" fillId="33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justify" vertical="top" wrapText="1"/>
    </xf>
    <xf numFmtId="0" fontId="11" fillId="0" borderId="16" xfId="0" applyNumberFormat="1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12" fillId="0" borderId="13" xfId="0" applyNumberFormat="1" applyFont="1" applyFill="1" applyBorder="1" applyAlignment="1">
      <alignment horizontal="justify" vertical="top" wrapText="1"/>
    </xf>
    <xf numFmtId="0" fontId="12" fillId="0" borderId="16" xfId="0" applyNumberFormat="1" applyFont="1" applyFill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29" fillId="0" borderId="0" xfId="59" applyNumberFormat="1" applyFont="1" applyFill="1" applyAlignment="1">
      <alignment horizontal="center" vertical="center"/>
      <protection/>
    </xf>
    <xf numFmtId="0" fontId="2" fillId="0" borderId="0" xfId="5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vertical="top"/>
    </xf>
    <xf numFmtId="0" fontId="6" fillId="0" borderId="13" xfId="56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 разделы пр 7 " xfId="54"/>
    <cellStyle name="Обычный_Tmp4" xfId="55"/>
    <cellStyle name="Обычный_Исполнение2004" xfId="56"/>
    <cellStyle name="Обычный_Лист1" xfId="57"/>
    <cellStyle name="Обычный_Прилож 5,6" xfId="58"/>
    <cellStyle name="Обычный_ЦелПрограммыИСПОЛН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E33"/>
  <sheetViews>
    <sheetView zoomScalePageLayoutView="0" workbookViewId="0" topLeftCell="A2">
      <selection activeCell="A10" sqref="A10:E10"/>
    </sheetView>
  </sheetViews>
  <sheetFormatPr defaultColWidth="9.00390625" defaultRowHeight="12.75"/>
  <cols>
    <col min="1" max="1" width="26.875" style="8" customWidth="1"/>
    <col min="2" max="2" width="49.875" style="9" customWidth="1"/>
    <col min="3" max="5" width="17.75390625" style="11" customWidth="1"/>
    <col min="6" max="16384" width="9.125" style="9" customWidth="1"/>
  </cols>
  <sheetData>
    <row r="1" ht="12" hidden="1"/>
    <row r="2" spans="2:5" ht="14.25" customHeight="1">
      <c r="B2" s="26"/>
      <c r="C2" s="25"/>
      <c r="D2" s="25"/>
      <c r="E2" s="25" t="s">
        <v>640</v>
      </c>
    </row>
    <row r="3" spans="2:5" ht="15.75" customHeight="1">
      <c r="B3" s="26"/>
      <c r="C3" s="213" t="s">
        <v>16</v>
      </c>
      <c r="D3" s="224"/>
      <c r="E3" s="224"/>
    </row>
    <row r="4" spans="1:5" ht="15.75" customHeight="1">
      <c r="A4" s="12" t="s">
        <v>137</v>
      </c>
      <c r="B4" s="213" t="s">
        <v>17</v>
      </c>
      <c r="C4" s="224"/>
      <c r="D4" s="224"/>
      <c r="E4" s="224"/>
    </row>
    <row r="5" spans="1:5" ht="15.75" customHeight="1">
      <c r="A5" s="213" t="s">
        <v>671</v>
      </c>
      <c r="B5" s="224"/>
      <c r="C5" s="224"/>
      <c r="D5" s="214"/>
      <c r="E5" s="214"/>
    </row>
    <row r="6" spans="1:5" ht="15" customHeight="1">
      <c r="A6" s="142"/>
      <c r="B6" s="213" t="s">
        <v>672</v>
      </c>
      <c r="C6" s="224"/>
      <c r="D6" s="214"/>
      <c r="E6" s="214"/>
    </row>
    <row r="7" spans="1:5" ht="15.75" customHeight="1">
      <c r="A7" s="213"/>
      <c r="B7" s="214"/>
      <c r="C7" s="214"/>
      <c r="D7" s="10"/>
      <c r="E7" s="9"/>
    </row>
    <row r="8" spans="1:5" ht="21.75" customHeight="1">
      <c r="A8" s="225" t="s">
        <v>667</v>
      </c>
      <c r="B8" s="226"/>
      <c r="C8" s="226"/>
      <c r="D8" s="226"/>
      <c r="E8" s="226"/>
    </row>
    <row r="9" spans="1:5" ht="34.5" customHeight="1">
      <c r="A9" s="225" t="s">
        <v>685</v>
      </c>
      <c r="B9" s="225"/>
      <c r="C9" s="225"/>
      <c r="D9" s="214"/>
      <c r="E9" s="214"/>
    </row>
    <row r="10" spans="1:5" ht="19.5" customHeight="1">
      <c r="A10" s="225" t="s">
        <v>686</v>
      </c>
      <c r="B10" s="225"/>
      <c r="C10" s="225"/>
      <c r="D10" s="214"/>
      <c r="E10" s="214"/>
    </row>
    <row r="11" spans="1:5" ht="12">
      <c r="A11" s="13"/>
      <c r="B11" s="13"/>
      <c r="C11" s="14"/>
      <c r="D11" s="14"/>
      <c r="E11" s="14"/>
    </row>
    <row r="12" spans="1:5" ht="12">
      <c r="A12" s="13"/>
      <c r="B12" s="13"/>
      <c r="C12" s="14"/>
      <c r="D12" s="14"/>
      <c r="E12" s="143" t="s">
        <v>83</v>
      </c>
    </row>
    <row r="13" spans="1:5" ht="12.75">
      <c r="A13" s="221" t="s">
        <v>138</v>
      </c>
      <c r="B13" s="215" t="s">
        <v>139</v>
      </c>
      <c r="C13" s="218" t="s">
        <v>140</v>
      </c>
      <c r="D13" s="219"/>
      <c r="E13" s="220"/>
    </row>
    <row r="14" spans="1:5" ht="15.75" customHeight="1">
      <c r="A14" s="222"/>
      <c r="B14" s="216"/>
      <c r="C14" s="211" t="s">
        <v>668</v>
      </c>
      <c r="D14" s="211" t="s">
        <v>669</v>
      </c>
      <c r="E14" s="211" t="s">
        <v>670</v>
      </c>
    </row>
    <row r="15" spans="1:5" ht="27" customHeight="1">
      <c r="A15" s="223"/>
      <c r="B15" s="217"/>
      <c r="C15" s="212"/>
      <c r="D15" s="212"/>
      <c r="E15" s="212"/>
    </row>
    <row r="16" spans="1:5" ht="27" customHeight="1">
      <c r="A16" s="170"/>
      <c r="B16" s="17" t="s">
        <v>19</v>
      </c>
      <c r="C16" s="64">
        <f>SUM(C17+C22)</f>
        <v>5049.471080000047</v>
      </c>
      <c r="D16" s="64">
        <f>SUM(D17+D22)</f>
        <v>-16004.761259999941</v>
      </c>
      <c r="E16" s="171" t="s">
        <v>673</v>
      </c>
    </row>
    <row r="17" spans="1:5" s="16" customFormat="1" ht="37.5" customHeight="1">
      <c r="A17" s="27" t="s">
        <v>198</v>
      </c>
      <c r="B17" s="15" t="s">
        <v>240</v>
      </c>
      <c r="C17" s="64">
        <f>SUM(C18-C20)</f>
        <v>0</v>
      </c>
      <c r="D17" s="64">
        <f>SUM(D18-D20)</f>
        <v>0</v>
      </c>
      <c r="E17" s="171" t="s">
        <v>673</v>
      </c>
    </row>
    <row r="18" spans="1:5" s="18" customFormat="1" ht="47.25" customHeight="1">
      <c r="A18" s="27" t="s">
        <v>241</v>
      </c>
      <c r="B18" s="17" t="s">
        <v>242</v>
      </c>
      <c r="C18" s="64">
        <f>SUM(C19)</f>
        <v>0</v>
      </c>
      <c r="D18" s="64">
        <f>SUM(D19)</f>
        <v>0</v>
      </c>
      <c r="E18" s="171" t="s">
        <v>673</v>
      </c>
    </row>
    <row r="19" spans="1:5" s="16" customFormat="1" ht="57.75" customHeight="1">
      <c r="A19" s="27" t="s">
        <v>243</v>
      </c>
      <c r="B19" s="17" t="s">
        <v>244</v>
      </c>
      <c r="C19" s="64">
        <v>0</v>
      </c>
      <c r="D19" s="64">
        <v>0</v>
      </c>
      <c r="E19" s="171" t="s">
        <v>673</v>
      </c>
    </row>
    <row r="20" spans="1:5" s="18" customFormat="1" ht="54.75" customHeight="1">
      <c r="A20" s="27" t="s">
        <v>199</v>
      </c>
      <c r="B20" s="17" t="s">
        <v>134</v>
      </c>
      <c r="C20" s="64">
        <f>SUM(C21)</f>
        <v>0</v>
      </c>
      <c r="D20" s="64">
        <f>SUM(D21)</f>
        <v>0</v>
      </c>
      <c r="E20" s="171" t="s">
        <v>673</v>
      </c>
    </row>
    <row r="21" spans="1:5" s="16" customFormat="1" ht="55.5" customHeight="1">
      <c r="A21" s="27" t="s">
        <v>135</v>
      </c>
      <c r="B21" s="17" t="s">
        <v>136</v>
      </c>
      <c r="C21" s="64">
        <v>0</v>
      </c>
      <c r="D21" s="64">
        <v>0</v>
      </c>
      <c r="E21" s="171" t="s">
        <v>673</v>
      </c>
    </row>
    <row r="22" spans="1:5" s="16" customFormat="1" ht="32.25" customHeight="1">
      <c r="A22" s="27" t="s">
        <v>141</v>
      </c>
      <c r="B22" s="15" t="s">
        <v>142</v>
      </c>
      <c r="C22" s="64">
        <f>SUM(C27+C23)</f>
        <v>5049.471080000047</v>
      </c>
      <c r="D22" s="64">
        <f>SUM(D27+D23)</f>
        <v>-16004.761259999941</v>
      </c>
      <c r="E22" s="171" t="s">
        <v>673</v>
      </c>
    </row>
    <row r="23" spans="1:5" s="16" customFormat="1" ht="21.75" customHeight="1">
      <c r="A23" s="27" t="s">
        <v>143</v>
      </c>
      <c r="B23" s="17" t="s">
        <v>144</v>
      </c>
      <c r="C23" s="65">
        <f aca="true" t="shared" si="0" ref="C23:D25">SUM(C24)</f>
        <v>-551214.28603</v>
      </c>
      <c r="D23" s="65">
        <f t="shared" si="0"/>
        <v>-546412.97876</v>
      </c>
      <c r="E23" s="171">
        <f aca="true" t="shared" si="1" ref="E23:E30">D23/C23*100</f>
        <v>99.12895812178955</v>
      </c>
    </row>
    <row r="24" spans="1:5" s="18" customFormat="1" ht="22.5" customHeight="1">
      <c r="A24" s="27" t="s">
        <v>145</v>
      </c>
      <c r="B24" s="17" t="s">
        <v>186</v>
      </c>
      <c r="C24" s="65">
        <f t="shared" si="0"/>
        <v>-551214.28603</v>
      </c>
      <c r="D24" s="65">
        <f t="shared" si="0"/>
        <v>-546412.97876</v>
      </c>
      <c r="E24" s="171">
        <f t="shared" si="1"/>
        <v>99.12895812178955</v>
      </c>
    </row>
    <row r="25" spans="1:5" ht="36.75" customHeight="1">
      <c r="A25" s="27" t="s">
        <v>187</v>
      </c>
      <c r="B25" s="17" t="s">
        <v>188</v>
      </c>
      <c r="C25" s="65">
        <f t="shared" si="0"/>
        <v>-551214.28603</v>
      </c>
      <c r="D25" s="65">
        <f t="shared" si="0"/>
        <v>-546412.97876</v>
      </c>
      <c r="E25" s="171">
        <f t="shared" si="1"/>
        <v>99.12895812178955</v>
      </c>
    </row>
    <row r="26" spans="1:5" s="19" customFormat="1" ht="31.5" customHeight="1">
      <c r="A26" s="27" t="s">
        <v>189</v>
      </c>
      <c r="B26" s="17" t="s">
        <v>190</v>
      </c>
      <c r="C26" s="66">
        <v>-551214.28603</v>
      </c>
      <c r="D26" s="66">
        <v>-546412.97876</v>
      </c>
      <c r="E26" s="171">
        <f t="shared" si="1"/>
        <v>99.12895812178955</v>
      </c>
    </row>
    <row r="27" spans="1:5" ht="18.75" customHeight="1">
      <c r="A27" s="27" t="s">
        <v>191</v>
      </c>
      <c r="B27" s="17" t="s">
        <v>192</v>
      </c>
      <c r="C27" s="65">
        <f>SUM(C28)</f>
        <v>556263.75711</v>
      </c>
      <c r="D27" s="65">
        <f>SUM(D28)</f>
        <v>530408.2175</v>
      </c>
      <c r="E27" s="171">
        <f t="shared" si="1"/>
        <v>95.35192805939232</v>
      </c>
    </row>
    <row r="28" spans="1:5" ht="21.75" customHeight="1">
      <c r="A28" s="27" t="s">
        <v>193</v>
      </c>
      <c r="B28" s="17" t="s">
        <v>194</v>
      </c>
      <c r="C28" s="66">
        <f>C29</f>
        <v>556263.75711</v>
      </c>
      <c r="D28" s="66">
        <f>D29</f>
        <v>530408.2175</v>
      </c>
      <c r="E28" s="171">
        <f t="shared" si="1"/>
        <v>95.35192805939232</v>
      </c>
    </row>
    <row r="29" spans="1:5" ht="36" customHeight="1">
      <c r="A29" s="27" t="s">
        <v>195</v>
      </c>
      <c r="B29" s="17" t="s">
        <v>200</v>
      </c>
      <c r="C29" s="66">
        <f>C30</f>
        <v>556263.75711</v>
      </c>
      <c r="D29" s="66">
        <f>D30</f>
        <v>530408.2175</v>
      </c>
      <c r="E29" s="171">
        <f t="shared" si="1"/>
        <v>95.35192805939232</v>
      </c>
    </row>
    <row r="30" spans="1:5" s="20" customFormat="1" ht="27.75" customHeight="1">
      <c r="A30" s="27" t="s">
        <v>201</v>
      </c>
      <c r="B30" s="17" t="s">
        <v>245</v>
      </c>
      <c r="C30" s="67">
        <v>556263.75711</v>
      </c>
      <c r="D30" s="67">
        <v>530408.2175</v>
      </c>
      <c r="E30" s="171">
        <f t="shared" si="1"/>
        <v>95.35192805939232</v>
      </c>
    </row>
    <row r="31" spans="1:5" ht="12">
      <c r="A31" s="21"/>
      <c r="B31" s="19"/>
      <c r="C31" s="22"/>
      <c r="D31" s="22"/>
      <c r="E31" s="22"/>
    </row>
    <row r="33" spans="1:5" ht="12.75">
      <c r="A33" s="23"/>
      <c r="B33" s="4"/>
      <c r="C33" s="24"/>
      <c r="D33" s="24"/>
      <c r="E33" s="24"/>
    </row>
  </sheetData>
  <sheetProtection/>
  <mergeCells count="14">
    <mergeCell ref="C3:E3"/>
    <mergeCell ref="B4:E4"/>
    <mergeCell ref="A5:E5"/>
    <mergeCell ref="B6:E6"/>
    <mergeCell ref="A9:E9"/>
    <mergeCell ref="A10:E10"/>
    <mergeCell ref="A8:E8"/>
    <mergeCell ref="C14:C15"/>
    <mergeCell ref="A7:C7"/>
    <mergeCell ref="B13:B15"/>
    <mergeCell ref="D14:D15"/>
    <mergeCell ref="E14:E15"/>
    <mergeCell ref="C13:E13"/>
    <mergeCell ref="A13:A15"/>
  </mergeCells>
  <printOptions/>
  <pageMargins left="1.03" right="0.5905511811023623" top="0.55" bottom="0.5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E97"/>
  <sheetViews>
    <sheetView view="pageBreakPreview" zoomScaleSheetLayoutView="100" zoomScalePageLayoutView="0" workbookViewId="0" topLeftCell="A3">
      <selection activeCell="D53" sqref="D53"/>
    </sheetView>
  </sheetViews>
  <sheetFormatPr defaultColWidth="9.00390625" defaultRowHeight="12.75"/>
  <cols>
    <col min="1" max="1" width="28.875" style="109" customWidth="1"/>
    <col min="2" max="2" width="61.00390625" style="110" customWidth="1"/>
    <col min="3" max="5" width="18.75390625" style="70" customWidth="1"/>
    <col min="6" max="16384" width="9.125" style="70" customWidth="1"/>
  </cols>
  <sheetData>
    <row r="1" spans="1:5" ht="15">
      <c r="A1" s="125"/>
      <c r="B1" s="213" t="s">
        <v>248</v>
      </c>
      <c r="C1" s="224"/>
      <c r="D1" s="224"/>
      <c r="E1" s="224"/>
    </row>
    <row r="2" spans="1:5" ht="15">
      <c r="A2" s="213" t="s">
        <v>16</v>
      </c>
      <c r="B2" s="224"/>
      <c r="C2" s="224"/>
      <c r="D2" s="224"/>
      <c r="E2" s="224"/>
    </row>
    <row r="3" spans="1:5" ht="15">
      <c r="A3" s="213" t="s">
        <v>17</v>
      </c>
      <c r="B3" s="224"/>
      <c r="C3" s="224"/>
      <c r="D3" s="224"/>
      <c r="E3" s="224"/>
    </row>
    <row r="4" spans="1:5" ht="13.5">
      <c r="A4" s="229" t="s">
        <v>674</v>
      </c>
      <c r="B4" s="230"/>
      <c r="C4" s="230"/>
      <c r="D4" s="230"/>
      <c r="E4" s="230"/>
    </row>
    <row r="5" spans="1:5" ht="15">
      <c r="A5" s="142"/>
      <c r="B5" s="213" t="s">
        <v>672</v>
      </c>
      <c r="C5" s="224"/>
      <c r="D5" s="214"/>
      <c r="E5" s="214"/>
    </row>
    <row r="6" spans="2:3" ht="15">
      <c r="B6" s="228"/>
      <c r="C6" s="228"/>
    </row>
    <row r="7" spans="1:5" ht="25.5" customHeight="1">
      <c r="A7" s="242" t="s">
        <v>675</v>
      </c>
      <c r="B7" s="241"/>
      <c r="C7" s="241"/>
      <c r="D7" s="241"/>
      <c r="E7" s="241"/>
    </row>
    <row r="8" spans="1:5" ht="22.5" customHeight="1">
      <c r="A8" s="239" t="s">
        <v>676</v>
      </c>
      <c r="B8" s="239"/>
      <c r="C8" s="240"/>
      <c r="D8" s="241"/>
      <c r="E8" s="241"/>
    </row>
    <row r="9" spans="1:5" ht="30" customHeight="1">
      <c r="A9" s="141"/>
      <c r="B9" s="141"/>
      <c r="C9" s="140"/>
      <c r="D9" s="107"/>
      <c r="E9" s="144" t="s">
        <v>680</v>
      </c>
    </row>
    <row r="10" spans="1:5" ht="21" customHeight="1">
      <c r="A10" s="231" t="s">
        <v>35</v>
      </c>
      <c r="B10" s="232" t="s">
        <v>34</v>
      </c>
      <c r="C10" s="233" t="s">
        <v>677</v>
      </c>
      <c r="D10" s="234"/>
      <c r="E10" s="235"/>
    </row>
    <row r="11" spans="1:5" ht="15.75" customHeight="1">
      <c r="A11" s="222"/>
      <c r="B11" s="216"/>
      <c r="C11" s="227" t="s">
        <v>678</v>
      </c>
      <c r="D11" s="227" t="s">
        <v>669</v>
      </c>
      <c r="E11" s="227" t="s">
        <v>679</v>
      </c>
    </row>
    <row r="12" spans="1:5" ht="37.5" customHeight="1">
      <c r="A12" s="223"/>
      <c r="B12" s="217"/>
      <c r="C12" s="227"/>
      <c r="D12" s="227"/>
      <c r="E12" s="227"/>
    </row>
    <row r="13" spans="1:5" ht="19.5" customHeight="1">
      <c r="A13" s="123" t="s">
        <v>251</v>
      </c>
      <c r="B13" s="117" t="s">
        <v>53</v>
      </c>
      <c r="C13" s="113">
        <f>C14+C17+C18+C25+C28+C29+C35+C40+C41+C42+C43+C37</f>
        <v>83310.61953</v>
      </c>
      <c r="D13" s="113">
        <f>D14+D17+D18+D25+D28+D29+D35+D40+D41+D42+D43+D37</f>
        <v>83645.89028</v>
      </c>
      <c r="E13" s="166">
        <f>D13/C13*100</f>
        <v>100.40243458984155</v>
      </c>
    </row>
    <row r="14" spans="1:5" ht="19.5" customHeight="1">
      <c r="A14" s="111" t="s">
        <v>252</v>
      </c>
      <c r="B14" s="112" t="s">
        <v>253</v>
      </c>
      <c r="C14" s="113">
        <f>C15+C16</f>
        <v>47050</v>
      </c>
      <c r="D14" s="113">
        <v>52250.61398</v>
      </c>
      <c r="E14" s="166">
        <f aca="true" t="shared" si="0" ref="E14:E77">D14/C14*100</f>
        <v>111.05337721572795</v>
      </c>
    </row>
    <row r="15" spans="1:5" ht="15">
      <c r="A15" s="111" t="s">
        <v>254</v>
      </c>
      <c r="B15" s="112" t="s">
        <v>255</v>
      </c>
      <c r="C15" s="113">
        <v>250</v>
      </c>
      <c r="D15" s="113">
        <v>262.56617</v>
      </c>
      <c r="E15" s="166">
        <f t="shared" si="0"/>
        <v>105.026468</v>
      </c>
    </row>
    <row r="16" spans="1:5" ht="15">
      <c r="A16" s="111" t="s">
        <v>256</v>
      </c>
      <c r="B16" s="112" t="s">
        <v>158</v>
      </c>
      <c r="C16" s="113">
        <v>46800</v>
      </c>
      <c r="D16" s="113">
        <v>51988.04781</v>
      </c>
      <c r="E16" s="166">
        <f t="shared" si="0"/>
        <v>111.08557224358972</v>
      </c>
    </row>
    <row r="17" spans="1:5" ht="48.75" customHeight="1">
      <c r="A17" s="167" t="s">
        <v>54</v>
      </c>
      <c r="B17" s="168" t="s">
        <v>55</v>
      </c>
      <c r="C17" s="113">
        <v>3936.94371</v>
      </c>
      <c r="D17" s="113">
        <v>4108.52566</v>
      </c>
      <c r="E17" s="166">
        <f t="shared" si="0"/>
        <v>104.35825255931842</v>
      </c>
    </row>
    <row r="18" spans="1:5" ht="15.75" customHeight="1">
      <c r="A18" s="111" t="s">
        <v>159</v>
      </c>
      <c r="B18" s="112" t="s">
        <v>160</v>
      </c>
      <c r="C18" s="113">
        <f>C19+C20+C21+C22+C23+C24</f>
        <v>6116</v>
      </c>
      <c r="D18" s="113">
        <v>7251.38736</v>
      </c>
      <c r="E18" s="166">
        <f t="shared" si="0"/>
        <v>118.56421451929364</v>
      </c>
    </row>
    <row r="19" spans="1:5" ht="31.5" customHeight="1">
      <c r="A19" s="111" t="s">
        <v>5</v>
      </c>
      <c r="B19" s="112" t="s">
        <v>6</v>
      </c>
      <c r="C19" s="113">
        <v>794</v>
      </c>
      <c r="D19" s="113">
        <v>345.79681</v>
      </c>
      <c r="E19" s="166">
        <f t="shared" si="0"/>
        <v>43.55123551637279</v>
      </c>
    </row>
    <row r="20" spans="1:5" ht="44.25" customHeight="1">
      <c r="A20" s="111" t="s">
        <v>7</v>
      </c>
      <c r="B20" s="112" t="s">
        <v>147</v>
      </c>
      <c r="C20" s="113">
        <v>723</v>
      </c>
      <c r="D20" s="113">
        <v>730.04855</v>
      </c>
      <c r="E20" s="166">
        <f t="shared" si="0"/>
        <v>100.97490318118949</v>
      </c>
    </row>
    <row r="21" spans="1:5" ht="30.75" customHeight="1">
      <c r="A21" s="111" t="s">
        <v>261</v>
      </c>
      <c r="B21" s="112" t="s">
        <v>300</v>
      </c>
      <c r="C21" s="113">
        <v>291</v>
      </c>
      <c r="D21" s="113">
        <v>290.34429</v>
      </c>
      <c r="E21" s="166">
        <f t="shared" si="0"/>
        <v>99.77467010309279</v>
      </c>
    </row>
    <row r="22" spans="1:5" ht="30.75" customHeight="1">
      <c r="A22" s="111" t="s">
        <v>8</v>
      </c>
      <c r="B22" s="112" t="s">
        <v>9</v>
      </c>
      <c r="C22" s="113">
        <v>3300</v>
      </c>
      <c r="D22" s="113">
        <v>3379.82271</v>
      </c>
      <c r="E22" s="166">
        <f t="shared" si="0"/>
        <v>102.41887000000001</v>
      </c>
    </row>
    <row r="23" spans="1:5" ht="16.5" customHeight="1">
      <c r="A23" s="111" t="s">
        <v>262</v>
      </c>
      <c r="B23" s="112" t="s">
        <v>263</v>
      </c>
      <c r="C23" s="113">
        <v>1002</v>
      </c>
      <c r="D23" s="113">
        <v>2502</v>
      </c>
      <c r="E23" s="166">
        <f t="shared" si="0"/>
        <v>249.7005988023952</v>
      </c>
    </row>
    <row r="24" spans="1:5" ht="30" customHeight="1">
      <c r="A24" s="111" t="s">
        <v>0</v>
      </c>
      <c r="B24" s="112" t="s">
        <v>1</v>
      </c>
      <c r="C24" s="113">
        <v>6</v>
      </c>
      <c r="D24" s="113">
        <v>3.375</v>
      </c>
      <c r="E24" s="166">
        <f t="shared" si="0"/>
        <v>56.25</v>
      </c>
    </row>
    <row r="25" spans="1:5" ht="16.5" customHeight="1">
      <c r="A25" s="111" t="s">
        <v>10</v>
      </c>
      <c r="B25" s="112" t="s">
        <v>11</v>
      </c>
      <c r="C25" s="113">
        <f>C26+C27</f>
        <v>2557.79572</v>
      </c>
      <c r="D25" s="113">
        <f>D26+D27</f>
        <v>2104.9593</v>
      </c>
      <c r="E25" s="166">
        <f t="shared" si="0"/>
        <v>82.29583322627501</v>
      </c>
    </row>
    <row r="26" spans="1:5" ht="15">
      <c r="A26" s="111" t="s">
        <v>12</v>
      </c>
      <c r="B26" s="112" t="s">
        <v>290</v>
      </c>
      <c r="C26" s="113">
        <v>450</v>
      </c>
      <c r="D26" s="113">
        <v>482.05745</v>
      </c>
      <c r="E26" s="166">
        <f t="shared" si="0"/>
        <v>107.12387777777779</v>
      </c>
    </row>
    <row r="27" spans="1:5" ht="15">
      <c r="A27" s="111" t="s">
        <v>291</v>
      </c>
      <c r="B27" s="112" t="s">
        <v>292</v>
      </c>
      <c r="C27" s="113">
        <v>2107.79572</v>
      </c>
      <c r="D27" s="113">
        <v>1622.90185</v>
      </c>
      <c r="E27" s="166">
        <f t="shared" si="0"/>
        <v>76.9952151719902</v>
      </c>
    </row>
    <row r="28" spans="1:5" ht="16.5" customHeight="1">
      <c r="A28" s="111" t="s">
        <v>293</v>
      </c>
      <c r="B28" s="112" t="s">
        <v>294</v>
      </c>
      <c r="C28" s="113">
        <v>400</v>
      </c>
      <c r="D28" s="113">
        <v>217.49969</v>
      </c>
      <c r="E28" s="166">
        <f t="shared" si="0"/>
        <v>54.3749225</v>
      </c>
    </row>
    <row r="29" spans="1:5" ht="45" customHeight="1">
      <c r="A29" s="111" t="s">
        <v>295</v>
      </c>
      <c r="B29" s="112" t="s">
        <v>296</v>
      </c>
      <c r="C29" s="113">
        <f>C30+C31+C32+C33+C34</f>
        <v>9373.965</v>
      </c>
      <c r="D29" s="113">
        <f>D30+D31+D32+D33+D34</f>
        <v>7579.80705</v>
      </c>
      <c r="E29" s="166">
        <f t="shared" si="0"/>
        <v>80.86020216631916</v>
      </c>
    </row>
    <row r="30" spans="1:5" ht="74.25" customHeight="1">
      <c r="A30" s="111" t="s">
        <v>84</v>
      </c>
      <c r="B30" s="114" t="s">
        <v>177</v>
      </c>
      <c r="C30" s="113">
        <v>582.48</v>
      </c>
      <c r="D30" s="113">
        <v>653.63811</v>
      </c>
      <c r="E30" s="166">
        <f t="shared" si="0"/>
        <v>112.21640399670375</v>
      </c>
    </row>
    <row r="31" spans="1:5" ht="75" customHeight="1">
      <c r="A31" s="111" t="s">
        <v>85</v>
      </c>
      <c r="B31" s="114" t="s">
        <v>271</v>
      </c>
      <c r="C31" s="113">
        <v>890.67</v>
      </c>
      <c r="D31" s="113">
        <v>519.49242</v>
      </c>
      <c r="E31" s="166">
        <f t="shared" si="0"/>
        <v>58.32602647445182</v>
      </c>
    </row>
    <row r="32" spans="1:5" ht="60.75" customHeight="1">
      <c r="A32" s="111" t="s">
        <v>272</v>
      </c>
      <c r="B32" s="114" t="s">
        <v>274</v>
      </c>
      <c r="C32" s="113">
        <v>3204.09</v>
      </c>
      <c r="D32" s="113">
        <v>3043.23504</v>
      </c>
      <c r="E32" s="166">
        <f t="shared" si="0"/>
        <v>94.97969907212344</v>
      </c>
    </row>
    <row r="33" spans="1:5" ht="45.75" customHeight="1">
      <c r="A33" s="115" t="s">
        <v>275</v>
      </c>
      <c r="B33" s="114" t="s">
        <v>178</v>
      </c>
      <c r="C33" s="113">
        <v>250</v>
      </c>
      <c r="D33" s="113">
        <v>141.6</v>
      </c>
      <c r="E33" s="166">
        <f t="shared" si="0"/>
        <v>56.64</v>
      </c>
    </row>
    <row r="34" spans="1:5" ht="76.5" customHeight="1">
      <c r="A34" s="111" t="s">
        <v>276</v>
      </c>
      <c r="B34" s="114" t="s">
        <v>277</v>
      </c>
      <c r="C34" s="113">
        <v>4446.725</v>
      </c>
      <c r="D34" s="113">
        <v>3221.84148</v>
      </c>
      <c r="E34" s="166">
        <f t="shared" si="0"/>
        <v>72.45425521029522</v>
      </c>
    </row>
    <row r="35" spans="1:5" ht="30">
      <c r="A35" s="111" t="s">
        <v>297</v>
      </c>
      <c r="B35" s="112" t="s">
        <v>86</v>
      </c>
      <c r="C35" s="113">
        <f>C36</f>
        <v>900</v>
      </c>
      <c r="D35" s="113">
        <f>D36</f>
        <v>835.60256</v>
      </c>
      <c r="E35" s="166">
        <f t="shared" si="0"/>
        <v>92.8447288888889</v>
      </c>
    </row>
    <row r="36" spans="1:5" ht="15">
      <c r="A36" s="111" t="s">
        <v>87</v>
      </c>
      <c r="B36" s="112" t="s">
        <v>88</v>
      </c>
      <c r="C36" s="113">
        <v>900</v>
      </c>
      <c r="D36" s="113">
        <v>835.60256</v>
      </c>
      <c r="E36" s="166">
        <f t="shared" si="0"/>
        <v>92.8447288888889</v>
      </c>
    </row>
    <row r="37" spans="1:5" ht="30">
      <c r="A37" s="111" t="s">
        <v>264</v>
      </c>
      <c r="B37" s="112" t="s">
        <v>265</v>
      </c>
      <c r="C37" s="113">
        <f>C38+C39</f>
        <v>11231.9151</v>
      </c>
      <c r="D37" s="113">
        <f>D38+D39</f>
        <v>8129.53413</v>
      </c>
      <c r="E37" s="166">
        <f t="shared" si="0"/>
        <v>72.37887802410472</v>
      </c>
    </row>
    <row r="38" spans="1:5" ht="30">
      <c r="A38" s="111" t="s">
        <v>47</v>
      </c>
      <c r="B38" s="112" t="s">
        <v>56</v>
      </c>
      <c r="C38" s="113">
        <v>8065.704</v>
      </c>
      <c r="D38" s="113">
        <v>6939.37625</v>
      </c>
      <c r="E38" s="166">
        <f t="shared" si="0"/>
        <v>86.03559280132275</v>
      </c>
    </row>
    <row r="39" spans="1:5" ht="33" customHeight="1">
      <c r="A39" s="111" t="s">
        <v>48</v>
      </c>
      <c r="B39" s="112" t="s">
        <v>149</v>
      </c>
      <c r="C39" s="113">
        <f>2894.816+271.3951</f>
        <v>3166.2111</v>
      </c>
      <c r="D39" s="113">
        <v>1190.15788</v>
      </c>
      <c r="E39" s="166">
        <f t="shared" si="0"/>
        <v>37.58934077389849</v>
      </c>
    </row>
    <row r="40" spans="1:5" ht="30" customHeight="1">
      <c r="A40" s="111" t="s">
        <v>273</v>
      </c>
      <c r="B40" s="112" t="s">
        <v>52</v>
      </c>
      <c r="C40" s="113">
        <v>610</v>
      </c>
      <c r="D40" s="113">
        <v>12.14029</v>
      </c>
      <c r="E40" s="166">
        <f t="shared" si="0"/>
        <v>1.9902114754098361</v>
      </c>
    </row>
    <row r="41" spans="1:5" ht="15">
      <c r="A41" s="111" t="s">
        <v>44</v>
      </c>
      <c r="B41" s="112" t="s">
        <v>250</v>
      </c>
      <c r="C41" s="113">
        <v>12</v>
      </c>
      <c r="D41" s="113">
        <v>12.24</v>
      </c>
      <c r="E41" s="166">
        <f t="shared" si="0"/>
        <v>102</v>
      </c>
    </row>
    <row r="42" spans="1:5" ht="15">
      <c r="A42" s="111" t="s">
        <v>89</v>
      </c>
      <c r="B42" s="112" t="s">
        <v>90</v>
      </c>
      <c r="C42" s="113">
        <v>1092</v>
      </c>
      <c r="D42" s="113">
        <v>1143.58026</v>
      </c>
      <c r="E42" s="166">
        <f t="shared" si="0"/>
        <v>104.72346703296702</v>
      </c>
    </row>
    <row r="43" spans="1:5" ht="15">
      <c r="A43" s="111" t="s">
        <v>91</v>
      </c>
      <c r="B43" s="112" t="s">
        <v>92</v>
      </c>
      <c r="C43" s="113">
        <v>30</v>
      </c>
      <c r="D43" s="113">
        <v>0</v>
      </c>
      <c r="E43" s="166">
        <f t="shared" si="0"/>
        <v>0</v>
      </c>
    </row>
    <row r="44" spans="1:5" ht="18" customHeight="1">
      <c r="A44" s="123" t="s">
        <v>21</v>
      </c>
      <c r="B44" s="117" t="s">
        <v>22</v>
      </c>
      <c r="C44" s="169">
        <f>C45+C96</f>
        <v>467903.66649999993</v>
      </c>
      <c r="D44" s="169">
        <f>D45+D96</f>
        <v>462767.0884799999</v>
      </c>
      <c r="E44" s="166">
        <f t="shared" si="0"/>
        <v>98.90221462498413</v>
      </c>
    </row>
    <row r="45" spans="1:5" ht="33" customHeight="1">
      <c r="A45" s="111" t="s">
        <v>93</v>
      </c>
      <c r="B45" s="112" t="s">
        <v>94</v>
      </c>
      <c r="C45" s="113">
        <f>C46+C49+C67+C93</f>
        <v>468175.06159999996</v>
      </c>
      <c r="D45" s="113">
        <f>D46+D49+D67+D93</f>
        <v>463238.48357999994</v>
      </c>
      <c r="E45" s="166">
        <f t="shared" si="0"/>
        <v>98.94557006024004</v>
      </c>
    </row>
    <row r="46" spans="1:5" ht="33.75" customHeight="1">
      <c r="A46" s="111" t="s">
        <v>105</v>
      </c>
      <c r="B46" s="112" t="s">
        <v>104</v>
      </c>
      <c r="C46" s="113">
        <f>C47+C48</f>
        <v>142156</v>
      </c>
      <c r="D46" s="113">
        <v>142156</v>
      </c>
      <c r="E46" s="166">
        <f t="shared" si="0"/>
        <v>100</v>
      </c>
    </row>
    <row r="47" spans="1:5" ht="32.25" customHeight="1">
      <c r="A47" s="111" t="s">
        <v>95</v>
      </c>
      <c r="B47" s="112" t="s">
        <v>96</v>
      </c>
      <c r="C47" s="113">
        <v>59268</v>
      </c>
      <c r="D47" s="113">
        <v>59268</v>
      </c>
      <c r="E47" s="166">
        <f t="shared" si="0"/>
        <v>100</v>
      </c>
    </row>
    <row r="48" spans="1:5" ht="32.25" customHeight="1">
      <c r="A48" s="111" t="s">
        <v>555</v>
      </c>
      <c r="B48" s="112" t="s">
        <v>132</v>
      </c>
      <c r="C48" s="113">
        <v>82888</v>
      </c>
      <c r="D48" s="113">
        <v>82888</v>
      </c>
      <c r="E48" s="166">
        <f t="shared" si="0"/>
        <v>100</v>
      </c>
    </row>
    <row r="49" spans="1:5" ht="48" customHeight="1">
      <c r="A49" s="111" t="s">
        <v>106</v>
      </c>
      <c r="B49" s="112" t="s">
        <v>49</v>
      </c>
      <c r="C49" s="113">
        <f>C50+C55+C56</f>
        <v>155981.91444</v>
      </c>
      <c r="D49" s="113">
        <f>D50+D55+D56</f>
        <v>154910.87506999998</v>
      </c>
      <c r="E49" s="166">
        <f t="shared" si="0"/>
        <v>99.31335669661114</v>
      </c>
    </row>
    <row r="50" spans="1:5" ht="48" customHeight="1">
      <c r="A50" s="116" t="s">
        <v>20</v>
      </c>
      <c r="B50" s="114" t="s">
        <v>647</v>
      </c>
      <c r="C50" s="113">
        <f>C51+C52+C53+C54</f>
        <v>64803.426940000005</v>
      </c>
      <c r="D50" s="113">
        <f>D51+D52+D53+D54</f>
        <v>63821.533599999995</v>
      </c>
      <c r="E50" s="166">
        <f t="shared" si="0"/>
        <v>98.48481263049696</v>
      </c>
    </row>
    <row r="51" spans="1:5" ht="49.5" customHeight="1">
      <c r="A51" s="116"/>
      <c r="B51" s="114" t="s">
        <v>655</v>
      </c>
      <c r="C51" s="113">
        <v>2200</v>
      </c>
      <c r="D51" s="113">
        <v>2200</v>
      </c>
      <c r="E51" s="166">
        <f t="shared" si="0"/>
        <v>100</v>
      </c>
    </row>
    <row r="52" spans="1:5" ht="62.25" customHeight="1">
      <c r="A52" s="116"/>
      <c r="B52" s="114" t="s">
        <v>653</v>
      </c>
      <c r="C52" s="113">
        <v>36910</v>
      </c>
      <c r="D52" s="113">
        <v>36910</v>
      </c>
      <c r="E52" s="166">
        <f t="shared" si="0"/>
        <v>100</v>
      </c>
    </row>
    <row r="53" spans="1:5" ht="64.5" customHeight="1">
      <c r="A53" s="116"/>
      <c r="B53" s="114" t="s">
        <v>652</v>
      </c>
      <c r="C53" s="113">
        <f>3854.29-2893.50232</f>
        <v>960.7876799999999</v>
      </c>
      <c r="D53" s="113">
        <v>0</v>
      </c>
      <c r="E53" s="166">
        <f t="shared" si="0"/>
        <v>0</v>
      </c>
    </row>
    <row r="54" spans="1:5" ht="47.25" customHeight="1">
      <c r="A54" s="116"/>
      <c r="B54" s="114" t="s">
        <v>654</v>
      </c>
      <c r="C54" s="113">
        <f>11723.456+13009.18326</f>
        <v>24732.63926</v>
      </c>
      <c r="D54" s="113">
        <v>24711.5336</v>
      </c>
      <c r="E54" s="166">
        <f t="shared" si="0"/>
        <v>99.91466474815675</v>
      </c>
    </row>
    <row r="55" spans="1:5" ht="52.5" customHeight="1">
      <c r="A55" s="116" t="s">
        <v>695</v>
      </c>
      <c r="B55" s="112" t="s">
        <v>696</v>
      </c>
      <c r="C55" s="118">
        <v>748.5</v>
      </c>
      <c r="D55" s="118">
        <v>748.5</v>
      </c>
      <c r="E55" s="166">
        <f>D55/C55*100</f>
        <v>100</v>
      </c>
    </row>
    <row r="56" spans="1:5" ht="21.75" customHeight="1">
      <c r="A56" s="111" t="s">
        <v>108</v>
      </c>
      <c r="B56" s="117" t="s">
        <v>246</v>
      </c>
      <c r="C56" s="113">
        <f>C57+C58+C59+C60+C61+C62+C63+C64+C65+C66</f>
        <v>90429.98749999999</v>
      </c>
      <c r="D56" s="113">
        <f>D57+D58+D59+D60+D61+D62+D63+D64+D65+D66</f>
        <v>90340.84146999998</v>
      </c>
      <c r="E56" s="166">
        <f>D56/C56*100</f>
        <v>99.90141983598085</v>
      </c>
    </row>
    <row r="57" spans="1:5" ht="96.75" customHeight="1">
      <c r="A57" s="96"/>
      <c r="B57" s="112" t="s">
        <v>656</v>
      </c>
      <c r="C57" s="118">
        <v>66704</v>
      </c>
      <c r="D57" s="118">
        <v>66704</v>
      </c>
      <c r="E57" s="166">
        <f t="shared" si="0"/>
        <v>100</v>
      </c>
    </row>
    <row r="58" spans="1:5" ht="84" customHeight="1">
      <c r="A58" s="96"/>
      <c r="B58" s="112" t="s">
        <v>648</v>
      </c>
      <c r="C58" s="118">
        <v>398</v>
      </c>
      <c r="D58" s="118">
        <v>383.16922</v>
      </c>
      <c r="E58" s="166">
        <f t="shared" si="0"/>
        <v>96.27367336683417</v>
      </c>
    </row>
    <row r="59" spans="1:5" ht="52.5" customHeight="1">
      <c r="A59" s="96"/>
      <c r="B59" s="112" t="s">
        <v>649</v>
      </c>
      <c r="C59" s="118">
        <v>10557.62</v>
      </c>
      <c r="D59" s="118">
        <v>10557.62</v>
      </c>
      <c r="E59" s="166">
        <f t="shared" si="0"/>
        <v>100</v>
      </c>
    </row>
    <row r="60" spans="1:5" ht="69" customHeight="1">
      <c r="A60" s="96"/>
      <c r="B60" s="112" t="s">
        <v>650</v>
      </c>
      <c r="C60" s="118">
        <v>696</v>
      </c>
      <c r="D60" s="118">
        <v>634.94629</v>
      </c>
      <c r="E60" s="166">
        <f t="shared" si="0"/>
        <v>91.22791522988506</v>
      </c>
    </row>
    <row r="61" spans="1:5" ht="66" customHeight="1">
      <c r="A61" s="96"/>
      <c r="B61" s="112" t="s">
        <v>562</v>
      </c>
      <c r="C61" s="118">
        <v>2989.1275</v>
      </c>
      <c r="D61" s="118">
        <f>2989.1275-13.26154</f>
        <v>2975.86596</v>
      </c>
      <c r="E61" s="166">
        <f t="shared" si="0"/>
        <v>99.55634077168003</v>
      </c>
    </row>
    <row r="62" spans="1:5" ht="50.25" customHeight="1">
      <c r="A62" s="96"/>
      <c r="B62" s="112" t="s">
        <v>563</v>
      </c>
      <c r="C62" s="118">
        <v>275.84</v>
      </c>
      <c r="D62" s="118">
        <v>275.84</v>
      </c>
      <c r="E62" s="166">
        <f t="shared" si="0"/>
        <v>100</v>
      </c>
    </row>
    <row r="63" spans="1:5" ht="63" customHeight="1">
      <c r="A63" s="96"/>
      <c r="B63" s="112" t="s">
        <v>564</v>
      </c>
      <c r="C63" s="118">
        <v>1286.4</v>
      </c>
      <c r="D63" s="118">
        <v>1286.4</v>
      </c>
      <c r="E63" s="166">
        <f t="shared" si="0"/>
        <v>100</v>
      </c>
    </row>
    <row r="64" spans="1:5" ht="63" customHeight="1">
      <c r="A64" s="96"/>
      <c r="B64" s="112" t="s">
        <v>585</v>
      </c>
      <c r="C64" s="118">
        <v>330</v>
      </c>
      <c r="D64" s="118">
        <v>330</v>
      </c>
      <c r="E64" s="166">
        <f t="shared" si="0"/>
        <v>100</v>
      </c>
    </row>
    <row r="65" spans="1:5" ht="75" customHeight="1">
      <c r="A65" s="96"/>
      <c r="B65" s="112" t="s">
        <v>622</v>
      </c>
      <c r="C65" s="118">
        <v>193</v>
      </c>
      <c r="D65" s="118">
        <v>193</v>
      </c>
      <c r="E65" s="166">
        <f t="shared" si="0"/>
        <v>100</v>
      </c>
    </row>
    <row r="66" spans="1:5" ht="75.75" customHeight="1">
      <c r="A66" s="96"/>
      <c r="B66" s="112" t="s">
        <v>638</v>
      </c>
      <c r="C66" s="118">
        <v>7000</v>
      </c>
      <c r="D66" s="118">
        <v>7000</v>
      </c>
      <c r="E66" s="166">
        <f t="shared" si="0"/>
        <v>100</v>
      </c>
    </row>
    <row r="67" spans="1:5" ht="36" customHeight="1">
      <c r="A67" s="111" t="s">
        <v>107</v>
      </c>
      <c r="B67" s="112" t="s">
        <v>237</v>
      </c>
      <c r="C67" s="113">
        <f>C68+C70+C72+C74+C75+C76+C79+C80+C81+C77</f>
        <v>169646.91816</v>
      </c>
      <c r="D67" s="113">
        <f>D68+D70+D72+D74+D75+D76+D79+D80+D81+D77</f>
        <v>165781.37951</v>
      </c>
      <c r="E67" s="166">
        <f t="shared" si="0"/>
        <v>97.72142123657426</v>
      </c>
    </row>
    <row r="68" spans="1:5" ht="37.5" customHeight="1">
      <c r="A68" s="111" t="s">
        <v>97</v>
      </c>
      <c r="B68" s="112" t="s">
        <v>98</v>
      </c>
      <c r="C68" s="113">
        <v>397.7</v>
      </c>
      <c r="D68" s="113">
        <v>393.78287</v>
      </c>
      <c r="E68" s="166">
        <f t="shared" si="0"/>
        <v>99.01505406084989</v>
      </c>
    </row>
    <row r="69" spans="1:5" ht="16.5" customHeight="1">
      <c r="A69" s="111"/>
      <c r="B69" s="119" t="s">
        <v>153</v>
      </c>
      <c r="C69" s="120">
        <v>369.3</v>
      </c>
      <c r="D69" s="120">
        <v>369.3</v>
      </c>
      <c r="E69" s="166">
        <f t="shared" si="0"/>
        <v>100</v>
      </c>
    </row>
    <row r="70" spans="1:5" ht="46.5" customHeight="1">
      <c r="A70" s="111" t="s">
        <v>99</v>
      </c>
      <c r="B70" s="112" t="s">
        <v>50</v>
      </c>
      <c r="C70" s="113">
        <v>361.3</v>
      </c>
      <c r="D70" s="113">
        <v>361.3</v>
      </c>
      <c r="E70" s="166">
        <f t="shared" si="0"/>
        <v>100</v>
      </c>
    </row>
    <row r="71" spans="1:5" ht="17.25" customHeight="1">
      <c r="A71" s="111"/>
      <c r="B71" s="119" t="s">
        <v>153</v>
      </c>
      <c r="C71" s="113">
        <v>361.3</v>
      </c>
      <c r="D71" s="113">
        <v>361.3</v>
      </c>
      <c r="E71" s="166">
        <f t="shared" si="0"/>
        <v>100</v>
      </c>
    </row>
    <row r="72" spans="1:5" ht="48" customHeight="1">
      <c r="A72" s="115" t="s">
        <v>129</v>
      </c>
      <c r="B72" s="114" t="s">
        <v>548</v>
      </c>
      <c r="C72" s="113">
        <f>99.28096-24.82024</f>
        <v>74.46072</v>
      </c>
      <c r="D72" s="113">
        <v>74.46072</v>
      </c>
      <c r="E72" s="166">
        <f>D72/C72*100</f>
        <v>100</v>
      </c>
    </row>
    <row r="73" spans="1:5" ht="16.5" customHeight="1">
      <c r="A73" s="115"/>
      <c r="B73" s="119" t="s">
        <v>153</v>
      </c>
      <c r="C73" s="120">
        <v>74.46072</v>
      </c>
      <c r="D73" s="120">
        <v>74.46072</v>
      </c>
      <c r="E73" s="166">
        <f t="shared" si="0"/>
        <v>100</v>
      </c>
    </row>
    <row r="74" spans="1:5" ht="34.5" customHeight="1">
      <c r="A74" s="111" t="s">
        <v>130</v>
      </c>
      <c r="B74" s="112" t="s">
        <v>14</v>
      </c>
      <c r="C74" s="113">
        <v>731.71662</v>
      </c>
      <c r="D74" s="113">
        <v>716.17754</v>
      </c>
      <c r="E74" s="166">
        <f t="shared" si="0"/>
        <v>97.87635273338468</v>
      </c>
    </row>
    <row r="75" spans="1:5" ht="46.5" customHeight="1">
      <c r="A75" s="111" t="s">
        <v>100</v>
      </c>
      <c r="B75" s="112" t="s">
        <v>57</v>
      </c>
      <c r="C75" s="113">
        <v>10474</v>
      </c>
      <c r="D75" s="113">
        <v>8660.22327</v>
      </c>
      <c r="E75" s="166">
        <f t="shared" si="0"/>
        <v>82.68305585258736</v>
      </c>
    </row>
    <row r="76" spans="1:5" ht="65.25" customHeight="1">
      <c r="A76" s="111" t="s">
        <v>45</v>
      </c>
      <c r="B76" s="112" t="s">
        <v>46</v>
      </c>
      <c r="C76" s="113">
        <v>4023.2</v>
      </c>
      <c r="D76" s="113">
        <v>4023.2</v>
      </c>
      <c r="E76" s="166">
        <f t="shared" si="0"/>
        <v>100</v>
      </c>
    </row>
    <row r="77" spans="1:5" ht="34.5" customHeight="1">
      <c r="A77" s="111" t="s">
        <v>621</v>
      </c>
      <c r="B77" s="112" t="s">
        <v>620</v>
      </c>
      <c r="C77" s="113">
        <v>6.945</v>
      </c>
      <c r="D77" s="113">
        <v>6.945</v>
      </c>
      <c r="E77" s="166">
        <f t="shared" si="0"/>
        <v>100</v>
      </c>
    </row>
    <row r="78" spans="1:5" ht="16.5" customHeight="1">
      <c r="A78" s="115"/>
      <c r="B78" s="119" t="s">
        <v>153</v>
      </c>
      <c r="C78" s="120">
        <v>6.945</v>
      </c>
      <c r="D78" s="120">
        <v>6.945</v>
      </c>
      <c r="E78" s="166">
        <f aca="true" t="shared" si="1" ref="E78:E97">D78/C78*100</f>
        <v>100</v>
      </c>
    </row>
    <row r="79" spans="1:5" ht="51" customHeight="1">
      <c r="A79" s="111" t="s">
        <v>101</v>
      </c>
      <c r="B79" s="121" t="s">
        <v>258</v>
      </c>
      <c r="C79" s="113">
        <v>23306.166</v>
      </c>
      <c r="D79" s="113">
        <v>22343.14558</v>
      </c>
      <c r="E79" s="166">
        <f t="shared" si="1"/>
        <v>95.86795863377957</v>
      </c>
    </row>
    <row r="80" spans="1:5" ht="64.5" customHeight="1">
      <c r="A80" s="111" t="s">
        <v>131</v>
      </c>
      <c r="B80" s="121" t="s">
        <v>259</v>
      </c>
      <c r="C80" s="113">
        <v>2869.065</v>
      </c>
      <c r="D80" s="113">
        <v>2505.46213</v>
      </c>
      <c r="E80" s="166">
        <f t="shared" si="1"/>
        <v>87.32678172157131</v>
      </c>
    </row>
    <row r="81" spans="1:5" ht="30" customHeight="1">
      <c r="A81" s="111" t="s">
        <v>102</v>
      </c>
      <c r="B81" s="112" t="s">
        <v>247</v>
      </c>
      <c r="C81" s="113">
        <f>C82+C83+C84+C85+C86+C87+C88+C90+C91+C92</f>
        <v>127402.36481999999</v>
      </c>
      <c r="D81" s="113">
        <f>D82+D83+D84+D85+D86+D87+D88+D90+D91+D92</f>
        <v>126696.68239999999</v>
      </c>
      <c r="E81" s="166">
        <f t="shared" si="1"/>
        <v>99.44609943387078</v>
      </c>
    </row>
    <row r="82" spans="1:5" ht="43.5" customHeight="1">
      <c r="A82" s="236"/>
      <c r="B82" s="112" t="s">
        <v>547</v>
      </c>
      <c r="C82" s="113">
        <v>37.3</v>
      </c>
      <c r="D82" s="113">
        <v>37.3</v>
      </c>
      <c r="E82" s="166">
        <f t="shared" si="1"/>
        <v>100</v>
      </c>
    </row>
    <row r="83" spans="1:5" ht="33.75" customHeight="1">
      <c r="A83" s="237"/>
      <c r="B83" s="112" t="s">
        <v>546</v>
      </c>
      <c r="C83" s="113">
        <v>1114</v>
      </c>
      <c r="D83" s="113">
        <v>864.98474</v>
      </c>
      <c r="E83" s="166">
        <f t="shared" si="1"/>
        <v>77.64674506283662</v>
      </c>
    </row>
    <row r="84" spans="1:5" ht="18.75" customHeight="1">
      <c r="A84" s="237"/>
      <c r="B84" s="112" t="s">
        <v>539</v>
      </c>
      <c r="C84" s="113">
        <v>1063.4</v>
      </c>
      <c r="D84" s="113">
        <v>1053.47303</v>
      </c>
      <c r="E84" s="166">
        <f t="shared" si="1"/>
        <v>99.06648768102313</v>
      </c>
    </row>
    <row r="85" spans="1:5" ht="57.75" customHeight="1">
      <c r="A85" s="237"/>
      <c r="B85" s="112" t="s">
        <v>540</v>
      </c>
      <c r="C85" s="113">
        <v>478</v>
      </c>
      <c r="D85" s="113">
        <v>468.13252</v>
      </c>
      <c r="E85" s="166">
        <f t="shared" si="1"/>
        <v>97.93567364016737</v>
      </c>
    </row>
    <row r="86" spans="1:5" ht="58.5" customHeight="1">
      <c r="A86" s="237"/>
      <c r="B86" s="112" t="s">
        <v>541</v>
      </c>
      <c r="C86" s="113">
        <v>992</v>
      </c>
      <c r="D86" s="113">
        <v>930.61857</v>
      </c>
      <c r="E86" s="166">
        <f t="shared" si="1"/>
        <v>93.81235584677418</v>
      </c>
    </row>
    <row r="87" spans="1:5" ht="72" customHeight="1">
      <c r="A87" s="237"/>
      <c r="B87" s="121" t="s">
        <v>542</v>
      </c>
      <c r="C87" s="113">
        <v>83930.02482</v>
      </c>
      <c r="D87" s="113">
        <v>83636.57354</v>
      </c>
      <c r="E87" s="166">
        <f t="shared" si="1"/>
        <v>99.65036197638526</v>
      </c>
    </row>
    <row r="88" spans="1:5" ht="45" customHeight="1">
      <c r="A88" s="237"/>
      <c r="B88" s="121" t="s">
        <v>543</v>
      </c>
      <c r="C88" s="113">
        <v>31944.2</v>
      </c>
      <c r="D88" s="113">
        <v>31944.2</v>
      </c>
      <c r="E88" s="166">
        <f t="shared" si="1"/>
        <v>100</v>
      </c>
    </row>
    <row r="89" spans="1:5" ht="44.25" customHeight="1" hidden="1">
      <c r="A89" s="237"/>
      <c r="B89" s="112" t="s">
        <v>185</v>
      </c>
      <c r="C89" s="113">
        <v>0</v>
      </c>
      <c r="D89" s="113">
        <v>0</v>
      </c>
      <c r="E89" s="166" t="e">
        <f t="shared" si="1"/>
        <v>#DIV/0!</v>
      </c>
    </row>
    <row r="90" spans="1:5" ht="43.5" customHeight="1">
      <c r="A90" s="237"/>
      <c r="B90" s="122" t="s">
        <v>544</v>
      </c>
      <c r="C90" s="118">
        <v>7055</v>
      </c>
      <c r="D90" s="118">
        <v>7003.5</v>
      </c>
      <c r="E90" s="166">
        <f t="shared" si="1"/>
        <v>99.27002126151665</v>
      </c>
    </row>
    <row r="91" spans="1:5" ht="44.25" customHeight="1">
      <c r="A91" s="237"/>
      <c r="B91" s="122" t="s">
        <v>545</v>
      </c>
      <c r="C91" s="118">
        <v>757.9</v>
      </c>
      <c r="D91" s="118">
        <v>757.9</v>
      </c>
      <c r="E91" s="166">
        <f t="shared" si="1"/>
        <v>100</v>
      </c>
    </row>
    <row r="92" spans="1:5" ht="48" customHeight="1">
      <c r="A92" s="238"/>
      <c r="B92" s="122" t="s">
        <v>657</v>
      </c>
      <c r="C92" s="118">
        <v>30.54</v>
      </c>
      <c r="D92" s="118">
        <v>0</v>
      </c>
      <c r="E92" s="166">
        <f t="shared" si="1"/>
        <v>0</v>
      </c>
    </row>
    <row r="93" spans="1:5" ht="17.25" customHeight="1">
      <c r="A93" s="123" t="s">
        <v>232</v>
      </c>
      <c r="B93" s="124" t="s">
        <v>233</v>
      </c>
      <c r="C93" s="118">
        <f>C94</f>
        <v>390.229</v>
      </c>
      <c r="D93" s="118">
        <f>D94</f>
        <v>390.229</v>
      </c>
      <c r="E93" s="166">
        <f t="shared" si="1"/>
        <v>100</v>
      </c>
    </row>
    <row r="94" spans="1:5" ht="43.5" customHeight="1">
      <c r="A94" s="111"/>
      <c r="B94" s="122" t="s">
        <v>636</v>
      </c>
      <c r="C94" s="118">
        <v>390.229</v>
      </c>
      <c r="D94" s="118">
        <v>390.229</v>
      </c>
      <c r="E94" s="166">
        <f t="shared" si="1"/>
        <v>100</v>
      </c>
    </row>
    <row r="95" spans="1:5" ht="47.25" customHeight="1">
      <c r="A95" s="111" t="s">
        <v>665</v>
      </c>
      <c r="B95" s="122" t="s">
        <v>666</v>
      </c>
      <c r="C95" s="118">
        <v>-271.3951</v>
      </c>
      <c r="D95" s="118">
        <v>-471.3951</v>
      </c>
      <c r="E95" s="166">
        <f t="shared" si="1"/>
        <v>173.69329807354666</v>
      </c>
    </row>
    <row r="96" spans="1:5" ht="47.25" customHeight="1">
      <c r="A96" s="111" t="s">
        <v>663</v>
      </c>
      <c r="B96" s="122" t="s">
        <v>664</v>
      </c>
      <c r="C96" s="118">
        <v>-271.3951</v>
      </c>
      <c r="D96" s="118">
        <v>-471.3951</v>
      </c>
      <c r="E96" s="166">
        <f t="shared" si="1"/>
        <v>173.69329807354666</v>
      </c>
    </row>
    <row r="97" spans="1:5" ht="17.25" customHeight="1">
      <c r="A97" s="111"/>
      <c r="B97" s="112" t="s">
        <v>103</v>
      </c>
      <c r="C97" s="118">
        <f>C13+C44</f>
        <v>551214.28603</v>
      </c>
      <c r="D97" s="118">
        <f>D13+D44</f>
        <v>546412.97876</v>
      </c>
      <c r="E97" s="166">
        <f t="shared" si="1"/>
        <v>99.12895812178955</v>
      </c>
    </row>
  </sheetData>
  <sheetProtection/>
  <mergeCells count="15">
    <mergeCell ref="A82:A92"/>
    <mergeCell ref="D11:D12"/>
    <mergeCell ref="E11:E12"/>
    <mergeCell ref="A8:E8"/>
    <mergeCell ref="A7:E7"/>
    <mergeCell ref="B1:E1"/>
    <mergeCell ref="A2:E2"/>
    <mergeCell ref="A3:E3"/>
    <mergeCell ref="C11:C12"/>
    <mergeCell ref="B6:C6"/>
    <mergeCell ref="A4:E4"/>
    <mergeCell ref="B5:E5"/>
    <mergeCell ref="A10:A12"/>
    <mergeCell ref="B10:B12"/>
    <mergeCell ref="C10:E10"/>
  </mergeCells>
  <printOptions/>
  <pageMargins left="0.43" right="0.35" top="0.54" bottom="0.51" header="0.5" footer="0.5"/>
  <pageSetup horizontalDpi="600" verticalDpi="600" orientation="portrait" paperSize="9" scale="65" r:id="rId1"/>
  <rowBreaks count="2" manualBreakCount="2">
    <brk id="42" max="4" man="1"/>
    <brk id="6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3"/>
  <sheetViews>
    <sheetView tabSelected="1" view="pageBreakPreview" zoomScaleSheetLayoutView="100" workbookViewId="0" topLeftCell="A22">
      <selection activeCell="N35" sqref="N35"/>
    </sheetView>
  </sheetViews>
  <sheetFormatPr defaultColWidth="9.00390625" defaultRowHeight="12.75"/>
  <cols>
    <col min="1" max="1" width="5.00390625" style="31" customWidth="1"/>
    <col min="2" max="2" width="6.00390625" style="1" customWidth="1"/>
    <col min="3" max="3" width="7.75390625" style="31" customWidth="1"/>
    <col min="4" max="4" width="73.875" style="1" customWidth="1"/>
    <col min="5" max="6" width="20.00390625" style="2" customWidth="1"/>
    <col min="7" max="7" width="17.125" style="2" customWidth="1"/>
    <col min="8" max="16384" width="9.125" style="2" customWidth="1"/>
  </cols>
  <sheetData>
    <row r="1" spans="1:7" ht="15">
      <c r="A1" s="213" t="s">
        <v>641</v>
      </c>
      <c r="B1" s="213"/>
      <c r="C1" s="213"/>
      <c r="D1" s="214"/>
      <c r="E1" s="214"/>
      <c r="F1" s="214"/>
      <c r="G1" s="214"/>
    </row>
    <row r="2" spans="1:7" ht="15">
      <c r="A2" s="213" t="s">
        <v>16</v>
      </c>
      <c r="B2" s="213"/>
      <c r="C2" s="213"/>
      <c r="D2" s="214"/>
      <c r="E2" s="214"/>
      <c r="F2" s="214"/>
      <c r="G2" s="214"/>
    </row>
    <row r="3" spans="1:7" ht="15">
      <c r="A3" s="213" t="s">
        <v>17</v>
      </c>
      <c r="B3" s="213"/>
      <c r="C3" s="213"/>
      <c r="D3" s="214"/>
      <c r="E3" s="214"/>
      <c r="F3" s="214"/>
      <c r="G3" s="214"/>
    </row>
    <row r="4" spans="1:7" ht="15" customHeight="1">
      <c r="A4" s="229" t="s">
        <v>674</v>
      </c>
      <c r="B4" s="229"/>
      <c r="C4" s="229"/>
      <c r="D4" s="214"/>
      <c r="E4" s="214"/>
      <c r="F4" s="214"/>
      <c r="G4" s="214"/>
    </row>
    <row r="5" spans="1:7" ht="15" customHeight="1">
      <c r="A5" s="213" t="s">
        <v>672</v>
      </c>
      <c r="B5" s="214"/>
      <c r="C5" s="214"/>
      <c r="D5" s="214"/>
      <c r="E5" s="214"/>
      <c r="F5" s="214"/>
      <c r="G5" s="214"/>
    </row>
    <row r="6" spans="1:5" ht="15.75" customHeight="1">
      <c r="A6" s="213"/>
      <c r="B6" s="213"/>
      <c r="C6" s="213"/>
      <c r="D6" s="213"/>
      <c r="E6" s="214"/>
    </row>
    <row r="7" spans="1:8" ht="15.75" customHeight="1">
      <c r="A7" s="243" t="s">
        <v>675</v>
      </c>
      <c r="B7" s="241"/>
      <c r="C7" s="241"/>
      <c r="D7" s="241"/>
      <c r="E7" s="241"/>
      <c r="F7" s="241"/>
      <c r="G7" s="241"/>
      <c r="H7" s="107"/>
    </row>
    <row r="8" spans="1:7" s="4" customFormat="1" ht="43.5" customHeight="1">
      <c r="A8" s="243" t="s">
        <v>687</v>
      </c>
      <c r="B8" s="243"/>
      <c r="C8" s="243"/>
      <c r="D8" s="243"/>
      <c r="E8" s="241"/>
      <c r="F8" s="241"/>
      <c r="G8" s="241"/>
    </row>
    <row r="9" spans="5:7" ht="19.5" customHeight="1">
      <c r="E9" s="106"/>
      <c r="F9" s="106"/>
      <c r="G9" s="106"/>
    </row>
    <row r="10" spans="1:7" s="32" customFormat="1" ht="33.75" customHeight="1">
      <c r="A10" s="33" t="s">
        <v>161</v>
      </c>
      <c r="B10" s="34" t="s">
        <v>162</v>
      </c>
      <c r="C10" s="35" t="s">
        <v>163</v>
      </c>
      <c r="D10" s="36"/>
      <c r="E10" s="35" t="s">
        <v>668</v>
      </c>
      <c r="F10" s="35" t="s">
        <v>669</v>
      </c>
      <c r="G10" s="35" t="s">
        <v>670</v>
      </c>
    </row>
    <row r="11" spans="1:7" s="37" customFormat="1" ht="12" customHeight="1">
      <c r="A11" s="33">
        <v>1</v>
      </c>
      <c r="B11" s="34" t="s">
        <v>164</v>
      </c>
      <c r="C11" s="35">
        <v>3</v>
      </c>
      <c r="D11" s="36" t="s">
        <v>219</v>
      </c>
      <c r="E11" s="36">
        <v>5</v>
      </c>
      <c r="F11" s="36">
        <v>6</v>
      </c>
      <c r="G11" s="36">
        <v>7</v>
      </c>
    </row>
    <row r="12" spans="1:7" s="38" customFormat="1" ht="15">
      <c r="A12" s="41" t="s">
        <v>115</v>
      </c>
      <c r="B12" s="42" t="s">
        <v>220</v>
      </c>
      <c r="C12" s="42"/>
      <c r="D12" s="172" t="s">
        <v>165</v>
      </c>
      <c r="E12" s="63">
        <f>E13+E14+E15+E16+E17+E18</f>
        <v>79701.99514000001</v>
      </c>
      <c r="F12" s="63">
        <f>F13+F14+F15+F16+F17+F18</f>
        <v>75388.17686</v>
      </c>
      <c r="G12" s="173">
        <f>F12/E12*100</f>
        <v>94.58756550269213</v>
      </c>
    </row>
    <row r="13" spans="1:7" s="38" customFormat="1" ht="35.25" customHeight="1">
      <c r="A13" s="41"/>
      <c r="B13" s="39" t="s">
        <v>220</v>
      </c>
      <c r="C13" s="39" t="s">
        <v>221</v>
      </c>
      <c r="D13" s="40" t="s">
        <v>166</v>
      </c>
      <c r="E13" s="63">
        <f>' разделы пр 7 '!G15</f>
        <v>4223.908</v>
      </c>
      <c r="F13" s="63">
        <f>' разделы пр 7 '!H15</f>
        <v>4186.80748</v>
      </c>
      <c r="G13" s="173">
        <f aca="true" t="shared" si="0" ref="G13:G50">F13/E13*100</f>
        <v>99.12165416481609</v>
      </c>
    </row>
    <row r="14" spans="1:7" s="5" customFormat="1" ht="45">
      <c r="A14" s="41"/>
      <c r="B14" s="42" t="s">
        <v>220</v>
      </c>
      <c r="C14" s="42" t="s">
        <v>222</v>
      </c>
      <c r="D14" s="40" t="s">
        <v>202</v>
      </c>
      <c r="E14" s="63">
        <f>' разделы пр 7 '!G19</f>
        <v>2676.2129999999997</v>
      </c>
      <c r="F14" s="63">
        <f>' разделы пр 7 '!H19</f>
        <v>2613.12544</v>
      </c>
      <c r="G14" s="173">
        <f t="shared" si="0"/>
        <v>97.64265549864677</v>
      </c>
    </row>
    <row r="15" spans="1:7" s="5" customFormat="1" ht="48.75" customHeight="1">
      <c r="A15" s="41"/>
      <c r="B15" s="42" t="s">
        <v>220</v>
      </c>
      <c r="C15" s="42" t="s">
        <v>223</v>
      </c>
      <c r="D15" s="40" t="s">
        <v>167</v>
      </c>
      <c r="E15" s="63">
        <f>' разделы пр 7 '!G24</f>
        <v>31790.862770000003</v>
      </c>
      <c r="F15" s="63">
        <f>' разделы пр 7 '!H24</f>
        <v>29757.02533</v>
      </c>
      <c r="G15" s="173">
        <f t="shared" si="0"/>
        <v>93.60244654347893</v>
      </c>
    </row>
    <row r="16" spans="1:7" s="5" customFormat="1" ht="31.5" customHeight="1">
      <c r="A16" s="41"/>
      <c r="B16" s="42" t="s">
        <v>220</v>
      </c>
      <c r="C16" s="42" t="s">
        <v>39</v>
      </c>
      <c r="D16" s="40" t="s">
        <v>119</v>
      </c>
      <c r="E16" s="63">
        <f>' разделы пр 7 '!G49</f>
        <v>9962.9763</v>
      </c>
      <c r="F16" s="63">
        <f>' разделы пр 7 '!H49</f>
        <v>9472.66051</v>
      </c>
      <c r="G16" s="173">
        <f t="shared" si="0"/>
        <v>95.07862133527307</v>
      </c>
    </row>
    <row r="17" spans="1:7" s="5" customFormat="1" ht="15">
      <c r="A17" s="41"/>
      <c r="B17" s="42" t="s">
        <v>220</v>
      </c>
      <c r="C17" s="42" t="s">
        <v>196</v>
      </c>
      <c r="D17" s="40" t="s">
        <v>74</v>
      </c>
      <c r="E17" s="63">
        <f>' разделы пр 7 '!G55</f>
        <v>339.31624</v>
      </c>
      <c r="F17" s="63">
        <f>' разделы пр 7 '!H55</f>
        <v>0</v>
      </c>
      <c r="G17" s="173">
        <f t="shared" si="0"/>
        <v>0</v>
      </c>
    </row>
    <row r="18" spans="1:7" s="5" customFormat="1" ht="15">
      <c r="A18" s="41"/>
      <c r="B18" s="42" t="s">
        <v>220</v>
      </c>
      <c r="C18" s="42" t="s">
        <v>154</v>
      </c>
      <c r="D18" s="40" t="s">
        <v>75</v>
      </c>
      <c r="E18" s="63">
        <f>' разделы пр 7 '!G59</f>
        <v>30708.718829999998</v>
      </c>
      <c r="F18" s="63">
        <f>' разделы пр 7 '!H59</f>
        <v>29358.558100000002</v>
      </c>
      <c r="G18" s="173">
        <f t="shared" si="0"/>
        <v>95.60333097100425</v>
      </c>
    </row>
    <row r="19" spans="1:7" s="43" customFormat="1" ht="15">
      <c r="A19" s="41">
        <v>2</v>
      </c>
      <c r="B19" s="42" t="s">
        <v>221</v>
      </c>
      <c r="C19" s="42"/>
      <c r="D19" s="40" t="s">
        <v>41</v>
      </c>
      <c r="E19" s="63">
        <f>E20</f>
        <v>361.3</v>
      </c>
      <c r="F19" s="63">
        <f>F20</f>
        <v>361.3</v>
      </c>
      <c r="G19" s="173">
        <f t="shared" si="0"/>
        <v>100</v>
      </c>
    </row>
    <row r="20" spans="1:7" s="6" customFormat="1" ht="15" customHeight="1">
      <c r="A20" s="41"/>
      <c r="B20" s="42" t="s">
        <v>221</v>
      </c>
      <c r="C20" s="42" t="s">
        <v>222</v>
      </c>
      <c r="D20" s="40" t="s">
        <v>76</v>
      </c>
      <c r="E20" s="63">
        <f>' разделы пр 7 '!G102</f>
        <v>361.3</v>
      </c>
      <c r="F20" s="63">
        <f>' разделы пр 7 '!H102</f>
        <v>361.3</v>
      </c>
      <c r="G20" s="173">
        <f t="shared" si="0"/>
        <v>100</v>
      </c>
    </row>
    <row r="21" spans="1:7" s="38" customFormat="1" ht="15">
      <c r="A21" s="41" t="s">
        <v>61</v>
      </c>
      <c r="B21" s="42" t="s">
        <v>222</v>
      </c>
      <c r="C21" s="42"/>
      <c r="D21" s="40" t="s">
        <v>42</v>
      </c>
      <c r="E21" s="63">
        <f>E22+E23+E24</f>
        <v>5281.6294</v>
      </c>
      <c r="F21" s="63">
        <f>F22+F23+F24</f>
        <v>5157.85868</v>
      </c>
      <c r="G21" s="173">
        <f t="shared" si="0"/>
        <v>97.65658075138707</v>
      </c>
    </row>
    <row r="22" spans="1:7" s="38" customFormat="1" ht="15">
      <c r="A22" s="41"/>
      <c r="B22" s="39" t="s">
        <v>222</v>
      </c>
      <c r="C22" s="39" t="s">
        <v>223</v>
      </c>
      <c r="D22" s="44" t="s">
        <v>168</v>
      </c>
      <c r="E22" s="63">
        <f>' разделы пр 7 '!G110</f>
        <v>397.69999999999993</v>
      </c>
      <c r="F22" s="63">
        <f>' разделы пр 7 '!H110</f>
        <v>393.78286999999995</v>
      </c>
      <c r="G22" s="173">
        <f t="shared" si="0"/>
        <v>99.01505406084989</v>
      </c>
    </row>
    <row r="23" spans="1:7" s="38" customFormat="1" ht="31.5" customHeight="1">
      <c r="A23" s="41"/>
      <c r="B23" s="42" t="s">
        <v>222</v>
      </c>
      <c r="C23" s="42" t="s">
        <v>43</v>
      </c>
      <c r="D23" s="45" t="s">
        <v>169</v>
      </c>
      <c r="E23" s="63">
        <f>' разделы пр 7 '!G117</f>
        <v>4583.9294</v>
      </c>
      <c r="F23" s="63">
        <f>' разделы пр 7 '!H117</f>
        <v>4491.51633</v>
      </c>
      <c r="G23" s="173">
        <f t="shared" si="0"/>
        <v>97.98397702198469</v>
      </c>
    </row>
    <row r="24" spans="1:7" s="38" customFormat="1" ht="29.25" customHeight="1">
      <c r="A24" s="41"/>
      <c r="B24" s="42" t="s">
        <v>222</v>
      </c>
      <c r="C24" s="42" t="s">
        <v>239</v>
      </c>
      <c r="D24" s="45" t="s">
        <v>170</v>
      </c>
      <c r="E24" s="63">
        <f>' разделы пр 7 '!G125</f>
        <v>300</v>
      </c>
      <c r="F24" s="63">
        <f>' разделы пр 7 '!H125</f>
        <v>272.55948</v>
      </c>
      <c r="G24" s="173">
        <f t="shared" si="0"/>
        <v>90.85316</v>
      </c>
    </row>
    <row r="25" spans="1:7" s="5" customFormat="1" ht="15">
      <c r="A25" s="41" t="s">
        <v>204</v>
      </c>
      <c r="B25" s="42" t="s">
        <v>223</v>
      </c>
      <c r="C25" s="42"/>
      <c r="D25" s="40" t="s">
        <v>66</v>
      </c>
      <c r="E25" s="63">
        <f>E26+E27+E28</f>
        <v>4866.945</v>
      </c>
      <c r="F25" s="63">
        <f>F26+F27+F28</f>
        <v>4866.945</v>
      </c>
      <c r="G25" s="173">
        <f t="shared" si="0"/>
        <v>100</v>
      </c>
    </row>
    <row r="26" spans="1:7" s="43" customFormat="1" ht="15">
      <c r="A26" s="41"/>
      <c r="B26" s="42" t="s">
        <v>223</v>
      </c>
      <c r="C26" s="42" t="s">
        <v>67</v>
      </c>
      <c r="D26" s="40" t="s">
        <v>623</v>
      </c>
      <c r="E26" s="63">
        <f>' разделы пр 7 '!G135</f>
        <v>6.945</v>
      </c>
      <c r="F26" s="63">
        <f>' разделы пр 7 '!H135</f>
        <v>6.945</v>
      </c>
      <c r="G26" s="173">
        <f t="shared" si="0"/>
        <v>100</v>
      </c>
    </row>
    <row r="27" spans="1:7" s="43" customFormat="1" ht="15">
      <c r="A27" s="41"/>
      <c r="B27" s="42" t="s">
        <v>223</v>
      </c>
      <c r="C27" s="42" t="s">
        <v>43</v>
      </c>
      <c r="D27" s="40" t="s">
        <v>171</v>
      </c>
      <c r="E27" s="63">
        <f>' разделы пр 7 '!G140</f>
        <v>4000</v>
      </c>
      <c r="F27" s="63">
        <f>' разделы пр 7 '!H140</f>
        <v>4000</v>
      </c>
      <c r="G27" s="173">
        <f t="shared" si="0"/>
        <v>100</v>
      </c>
    </row>
    <row r="28" spans="1:7" s="43" customFormat="1" ht="15">
      <c r="A28" s="41"/>
      <c r="B28" s="42" t="s">
        <v>223</v>
      </c>
      <c r="C28" s="42" t="s">
        <v>631</v>
      </c>
      <c r="D28" s="40" t="s">
        <v>576</v>
      </c>
      <c r="E28" s="63">
        <f>' разделы пр 7 '!G144</f>
        <v>860</v>
      </c>
      <c r="F28" s="63">
        <f>' разделы пр 7 '!H144</f>
        <v>860</v>
      </c>
      <c r="G28" s="173">
        <f t="shared" si="0"/>
        <v>100</v>
      </c>
    </row>
    <row r="29" spans="1:7" s="38" customFormat="1" ht="15">
      <c r="A29" s="41" t="s">
        <v>206</v>
      </c>
      <c r="B29" s="42" t="s">
        <v>67</v>
      </c>
      <c r="C29" s="42"/>
      <c r="D29" s="44" t="s">
        <v>68</v>
      </c>
      <c r="E29" s="63">
        <f>E30+E31+E32</f>
        <v>182399.59678000002</v>
      </c>
      <c r="F29" s="63">
        <f>F30+F31+F32</f>
        <v>166431.82834</v>
      </c>
      <c r="G29" s="173">
        <f t="shared" si="0"/>
        <v>91.2457216343195</v>
      </c>
    </row>
    <row r="30" spans="1:7" s="38" customFormat="1" ht="15">
      <c r="A30" s="41"/>
      <c r="B30" s="42" t="s">
        <v>67</v>
      </c>
      <c r="C30" s="42" t="s">
        <v>220</v>
      </c>
      <c r="D30" s="40" t="s">
        <v>235</v>
      </c>
      <c r="E30" s="63">
        <f>' разделы пр 7 '!G157</f>
        <v>52079.41545</v>
      </c>
      <c r="F30" s="63">
        <f>' разделы пр 7 '!H157</f>
        <v>51715.502140000004</v>
      </c>
      <c r="G30" s="173">
        <f t="shared" si="0"/>
        <v>99.30123388126471</v>
      </c>
    </row>
    <row r="31" spans="1:7" s="38" customFormat="1" ht="15">
      <c r="A31" s="41"/>
      <c r="B31" s="42" t="s">
        <v>67</v>
      </c>
      <c r="C31" s="42" t="s">
        <v>221</v>
      </c>
      <c r="D31" s="46" t="s">
        <v>23</v>
      </c>
      <c r="E31" s="63">
        <f>' разделы пр 7 '!G168</f>
        <v>121570.18133</v>
      </c>
      <c r="F31" s="63">
        <f>' разделы пр 7 '!H168</f>
        <v>106361.70394</v>
      </c>
      <c r="G31" s="173">
        <f t="shared" si="0"/>
        <v>87.48996075878436</v>
      </c>
    </row>
    <row r="32" spans="1:7" s="38" customFormat="1" ht="15">
      <c r="A32" s="41"/>
      <c r="B32" s="42" t="s">
        <v>67</v>
      </c>
      <c r="C32" s="42" t="s">
        <v>222</v>
      </c>
      <c r="D32" s="46" t="s">
        <v>25</v>
      </c>
      <c r="E32" s="63">
        <f>' разделы пр 7 '!G202</f>
        <v>8750</v>
      </c>
      <c r="F32" s="63">
        <f>' разделы пр 7 '!H202</f>
        <v>8354.62226</v>
      </c>
      <c r="G32" s="173">
        <f t="shared" si="0"/>
        <v>95.48139725714286</v>
      </c>
    </row>
    <row r="33" spans="1:7" s="47" customFormat="1" ht="15">
      <c r="A33" s="41" t="s">
        <v>207</v>
      </c>
      <c r="B33" s="42" t="s">
        <v>40</v>
      </c>
      <c r="C33" s="42"/>
      <c r="D33" s="40" t="s">
        <v>69</v>
      </c>
      <c r="E33" s="63">
        <f>E34+E35+E36+E37</f>
        <v>225911.37589</v>
      </c>
      <c r="F33" s="63">
        <f>F34+F35+F36+F37</f>
        <v>223867.75261</v>
      </c>
      <c r="G33" s="173">
        <f t="shared" si="0"/>
        <v>99.09538717474986</v>
      </c>
    </row>
    <row r="34" spans="1:7" s="6" customFormat="1" ht="15">
      <c r="A34" s="41"/>
      <c r="B34" s="42" t="s">
        <v>40</v>
      </c>
      <c r="C34" s="42" t="s">
        <v>220</v>
      </c>
      <c r="D34" s="40" t="s">
        <v>215</v>
      </c>
      <c r="E34" s="63">
        <f>' разделы пр 7 '!G210</f>
        <v>101357.89245</v>
      </c>
      <c r="F34" s="63">
        <f>' разделы пр 7 '!H210</f>
        <v>100893.06503</v>
      </c>
      <c r="G34" s="173">
        <f t="shared" si="0"/>
        <v>99.54139987645333</v>
      </c>
    </row>
    <row r="35" spans="1:7" s="6" customFormat="1" ht="15">
      <c r="A35" s="41"/>
      <c r="B35" s="42" t="s">
        <v>40</v>
      </c>
      <c r="C35" s="42" t="s">
        <v>221</v>
      </c>
      <c r="D35" s="40" t="s">
        <v>211</v>
      </c>
      <c r="E35" s="63">
        <f>' разделы пр 7 '!G229</f>
        <v>121079.08344</v>
      </c>
      <c r="F35" s="63">
        <f>' разделы пр 7 '!H229</f>
        <v>119642.01571</v>
      </c>
      <c r="G35" s="173">
        <f t="shared" si="0"/>
        <v>98.81311644491252</v>
      </c>
    </row>
    <row r="36" spans="1:7" s="6" customFormat="1" ht="15">
      <c r="A36" s="41"/>
      <c r="B36" s="42" t="s">
        <v>40</v>
      </c>
      <c r="C36" s="42" t="s">
        <v>40</v>
      </c>
      <c r="D36" s="40" t="s">
        <v>662</v>
      </c>
      <c r="E36" s="63">
        <f>' разделы пр 7 '!G249</f>
        <v>1965</v>
      </c>
      <c r="F36" s="63">
        <f>' разделы пр 7 '!H249</f>
        <v>1964.5518700000002</v>
      </c>
      <c r="G36" s="173">
        <f t="shared" si="0"/>
        <v>99.97719440203564</v>
      </c>
    </row>
    <row r="37" spans="1:7" s="48" customFormat="1" ht="15">
      <c r="A37" s="41"/>
      <c r="B37" s="42" t="s">
        <v>40</v>
      </c>
      <c r="C37" s="42" t="s">
        <v>43</v>
      </c>
      <c r="D37" s="40" t="s">
        <v>27</v>
      </c>
      <c r="E37" s="63">
        <f>' разделы пр 7 '!G258</f>
        <v>1509.4</v>
      </c>
      <c r="F37" s="63">
        <f>' разделы пр 7 '!H258</f>
        <v>1368.12</v>
      </c>
      <c r="G37" s="173">
        <f t="shared" si="0"/>
        <v>90.63998939976148</v>
      </c>
    </row>
    <row r="38" spans="1:7" s="6" customFormat="1" ht="15">
      <c r="A38" s="41" t="s">
        <v>210</v>
      </c>
      <c r="B38" s="42" t="s">
        <v>70</v>
      </c>
      <c r="C38" s="42"/>
      <c r="D38" s="40" t="s">
        <v>288</v>
      </c>
      <c r="E38" s="63">
        <f>E39+E40</f>
        <v>12093.345</v>
      </c>
      <c r="F38" s="63">
        <f>F39+F40</f>
        <v>12093.345</v>
      </c>
      <c r="G38" s="173">
        <f t="shared" si="0"/>
        <v>100</v>
      </c>
    </row>
    <row r="39" spans="1:7" s="6" customFormat="1" ht="15">
      <c r="A39" s="41"/>
      <c r="B39" s="42" t="s">
        <v>70</v>
      </c>
      <c r="C39" s="42" t="s">
        <v>220</v>
      </c>
      <c r="D39" s="49" t="s">
        <v>29</v>
      </c>
      <c r="E39" s="63">
        <f>' разделы пр 7 '!G282</f>
        <v>1635.84</v>
      </c>
      <c r="F39" s="63">
        <f>' разделы пр 7 '!H282</f>
        <v>1635.84</v>
      </c>
      <c r="G39" s="173">
        <f t="shared" si="0"/>
        <v>100</v>
      </c>
    </row>
    <row r="40" spans="1:7" s="6" customFormat="1" ht="15">
      <c r="A40" s="41"/>
      <c r="B40" s="42" t="s">
        <v>70</v>
      </c>
      <c r="C40" s="42" t="s">
        <v>223</v>
      </c>
      <c r="D40" s="50" t="s">
        <v>155</v>
      </c>
      <c r="E40" s="63">
        <f>' разделы пр 7 '!G293</f>
        <v>10457.505</v>
      </c>
      <c r="F40" s="63">
        <f>' разделы пр 7 '!H293</f>
        <v>10457.505</v>
      </c>
      <c r="G40" s="173">
        <f t="shared" si="0"/>
        <v>100</v>
      </c>
    </row>
    <row r="41" spans="1:7" s="6" customFormat="1" ht="15">
      <c r="A41" s="41" t="s">
        <v>214</v>
      </c>
      <c r="B41" s="42" t="s">
        <v>218</v>
      </c>
      <c r="C41" s="42"/>
      <c r="D41" s="174" t="s">
        <v>15</v>
      </c>
      <c r="E41" s="63">
        <f>E42+E43+E44+E45</f>
        <v>44417.5699</v>
      </c>
      <c r="F41" s="63">
        <f>F42+F43+F44+F45</f>
        <v>41011.01101</v>
      </c>
      <c r="G41" s="173">
        <f t="shared" si="0"/>
        <v>92.33060498881547</v>
      </c>
    </row>
    <row r="42" spans="1:7" s="6" customFormat="1" ht="15">
      <c r="A42" s="41"/>
      <c r="B42" s="42" t="s">
        <v>218</v>
      </c>
      <c r="C42" s="42" t="s">
        <v>220</v>
      </c>
      <c r="D42" s="49" t="s">
        <v>32</v>
      </c>
      <c r="E42" s="63">
        <f>' разделы пр 7 '!G300</f>
        <v>2209.393</v>
      </c>
      <c r="F42" s="63">
        <f>' разделы пр 7 '!H300</f>
        <v>2201.16315</v>
      </c>
      <c r="G42" s="173">
        <f t="shared" si="0"/>
        <v>99.62750628792614</v>
      </c>
    </row>
    <row r="43" spans="1:7" s="6" customFormat="1" ht="15">
      <c r="A43" s="41"/>
      <c r="B43" s="42" t="s">
        <v>218</v>
      </c>
      <c r="C43" s="42" t="s">
        <v>222</v>
      </c>
      <c r="D43" s="49" t="s">
        <v>268</v>
      </c>
      <c r="E43" s="63">
        <f>' разделы пр 7 '!G305</f>
        <v>10618.28518</v>
      </c>
      <c r="F43" s="63">
        <f>' разделы пр 7 '!H305</f>
        <v>8660.22327</v>
      </c>
      <c r="G43" s="173">
        <f t="shared" si="0"/>
        <v>81.5595279576019</v>
      </c>
    </row>
    <row r="44" spans="1:7" s="6" customFormat="1" ht="15">
      <c r="A44" s="41"/>
      <c r="B44" s="42" t="s">
        <v>218</v>
      </c>
      <c r="C44" s="42" t="s">
        <v>223</v>
      </c>
      <c r="D44" s="49" t="s">
        <v>58</v>
      </c>
      <c r="E44" s="63">
        <f>' разделы пр 7 '!G315</f>
        <v>30272.89172</v>
      </c>
      <c r="F44" s="63">
        <f>' разделы пр 7 '!H315</f>
        <v>28946.26843</v>
      </c>
      <c r="G44" s="173">
        <f t="shared" si="0"/>
        <v>95.6177847089396</v>
      </c>
    </row>
    <row r="45" spans="1:7" s="48" customFormat="1" ht="15" customHeight="1">
      <c r="A45" s="41"/>
      <c r="B45" s="42" t="s">
        <v>218</v>
      </c>
      <c r="C45" s="42" t="s">
        <v>39</v>
      </c>
      <c r="D45" s="49" t="s">
        <v>60</v>
      </c>
      <c r="E45" s="63">
        <f>' разделы пр 7 '!G331</f>
        <v>1317</v>
      </c>
      <c r="F45" s="63">
        <f>' разделы пр 7 '!H331</f>
        <v>1203.35616</v>
      </c>
      <c r="G45" s="173">
        <f t="shared" si="0"/>
        <v>91.37100683371298</v>
      </c>
    </row>
    <row r="46" spans="1:7" s="48" customFormat="1" ht="15" customHeight="1">
      <c r="A46" s="175" t="s">
        <v>217</v>
      </c>
      <c r="B46" s="42" t="s">
        <v>196</v>
      </c>
      <c r="C46" s="42"/>
      <c r="D46" s="40" t="s">
        <v>31</v>
      </c>
      <c r="E46" s="63">
        <f>E47+E48</f>
        <v>1230</v>
      </c>
      <c r="F46" s="63">
        <f>F47+F48</f>
        <v>1230</v>
      </c>
      <c r="G46" s="173">
        <f t="shared" si="0"/>
        <v>100</v>
      </c>
    </row>
    <row r="47" spans="1:7" s="48" customFormat="1" ht="16.5" customHeight="1">
      <c r="A47" s="175"/>
      <c r="B47" s="42" t="s">
        <v>196</v>
      </c>
      <c r="C47" s="42" t="s">
        <v>220</v>
      </c>
      <c r="D47" s="49" t="s">
        <v>172</v>
      </c>
      <c r="E47" s="63">
        <f>' разделы пр 7 '!G347</f>
        <v>900</v>
      </c>
      <c r="F47" s="63">
        <f>' разделы пр 7 '!H347</f>
        <v>900</v>
      </c>
      <c r="G47" s="173">
        <f t="shared" si="0"/>
        <v>100</v>
      </c>
    </row>
    <row r="48" spans="1:7" s="48" customFormat="1" ht="16.5" customHeight="1">
      <c r="A48" s="175"/>
      <c r="B48" s="42" t="s">
        <v>196</v>
      </c>
      <c r="C48" s="42" t="s">
        <v>221</v>
      </c>
      <c r="D48" s="49" t="s">
        <v>609</v>
      </c>
      <c r="E48" s="63">
        <f>' разделы пр 7 '!G353</f>
        <v>330</v>
      </c>
      <c r="F48" s="63">
        <f>' разделы пр 7 '!H353</f>
        <v>330</v>
      </c>
      <c r="G48" s="173">
        <f t="shared" si="0"/>
        <v>100</v>
      </c>
    </row>
    <row r="49" spans="1:7" s="48" customFormat="1" ht="15" customHeight="1" hidden="1">
      <c r="A49" s="175" t="s">
        <v>156</v>
      </c>
      <c r="B49" s="39" t="s">
        <v>154</v>
      </c>
      <c r="C49" s="42"/>
      <c r="D49" s="176" t="s">
        <v>173</v>
      </c>
      <c r="E49" s="63" t="e">
        <f>#REF!+#REF!</f>
        <v>#REF!</v>
      </c>
      <c r="F49" s="63" t="e">
        <f>#REF!+#REF!</f>
        <v>#REF!</v>
      </c>
      <c r="G49" s="173" t="e">
        <f t="shared" si="0"/>
        <v>#REF!</v>
      </c>
    </row>
    <row r="50" spans="1:7" s="48" customFormat="1" ht="15" customHeight="1">
      <c r="A50" s="41"/>
      <c r="B50" s="42"/>
      <c r="C50" s="42"/>
      <c r="D50" s="40" t="s">
        <v>174</v>
      </c>
      <c r="E50" s="63">
        <f>E12+E19+E21+E25+E29+E33+E38+E41+E46</f>
        <v>556263.75711</v>
      </c>
      <c r="F50" s="63">
        <f>F12+F19+F21+F25+F29+F33+F38+F41+F46</f>
        <v>530408.2175</v>
      </c>
      <c r="G50" s="173">
        <f t="shared" si="0"/>
        <v>95.35192805939232</v>
      </c>
    </row>
    <row r="51" spans="1:4" ht="12.75">
      <c r="A51" s="51"/>
      <c r="B51" s="52"/>
      <c r="C51" s="52"/>
      <c r="D51" s="53"/>
    </row>
    <row r="52" spans="1:4" ht="12.75">
      <c r="A52" s="51"/>
      <c r="B52" s="52"/>
      <c r="C52" s="52"/>
      <c r="D52" s="54"/>
    </row>
    <row r="53" spans="1:4" ht="12.75">
      <c r="A53" s="51"/>
      <c r="B53" s="52"/>
      <c r="C53" s="52"/>
      <c r="D53" s="55"/>
    </row>
    <row r="54" spans="1:4" ht="12.75">
      <c r="A54" s="51"/>
      <c r="B54" s="52"/>
      <c r="C54" s="52"/>
      <c r="D54" s="53"/>
    </row>
    <row r="55" spans="1:4" ht="12.75">
      <c r="A55" s="51"/>
      <c r="B55" s="52"/>
      <c r="C55" s="51"/>
      <c r="D55" s="53"/>
    </row>
    <row r="56" spans="1:4" ht="12.75">
      <c r="A56" s="51"/>
      <c r="B56" s="52"/>
      <c r="C56" s="51"/>
      <c r="D56" s="53"/>
    </row>
    <row r="57" spans="1:4" ht="12.75">
      <c r="A57" s="51"/>
      <c r="B57" s="52"/>
      <c r="C57" s="51"/>
      <c r="D57" s="53"/>
    </row>
    <row r="58" spans="1:4" ht="12.75">
      <c r="A58" s="51"/>
      <c r="B58" s="52"/>
      <c r="C58" s="51"/>
      <c r="D58" s="53"/>
    </row>
    <row r="59" spans="1:4" ht="12.75">
      <c r="A59" s="51"/>
      <c r="B59" s="52"/>
      <c r="C59" s="51"/>
      <c r="D59" s="53"/>
    </row>
    <row r="60" spans="1:4" ht="12.75">
      <c r="A60" s="51"/>
      <c r="B60" s="52"/>
      <c r="C60" s="51"/>
      <c r="D60" s="53"/>
    </row>
    <row r="61" spans="1:4" ht="12.75">
      <c r="A61" s="51"/>
      <c r="B61" s="52"/>
      <c r="C61" s="52"/>
      <c r="D61" s="53"/>
    </row>
    <row r="62" spans="1:4" s="58" customFormat="1" ht="12.75">
      <c r="A62" s="56"/>
      <c r="B62" s="57"/>
      <c r="C62" s="57"/>
      <c r="D62" s="55"/>
    </row>
    <row r="63" spans="1:4" s="58" customFormat="1" ht="12.75" hidden="1">
      <c r="A63" s="56"/>
      <c r="B63" s="57"/>
      <c r="C63" s="57"/>
      <c r="D63" s="55"/>
    </row>
    <row r="64" spans="1:4" s="58" customFormat="1" ht="12.75">
      <c r="A64" s="56"/>
      <c r="B64" s="57"/>
      <c r="C64" s="57"/>
      <c r="D64" s="55"/>
    </row>
    <row r="65" spans="1:4" s="58" customFormat="1" ht="12.75">
      <c r="A65" s="51"/>
      <c r="B65" s="52"/>
      <c r="C65" s="52"/>
      <c r="D65" s="53"/>
    </row>
    <row r="66" spans="1:4" s="58" customFormat="1" ht="12.75">
      <c r="A66" s="56"/>
      <c r="B66" s="57"/>
      <c r="C66" s="57"/>
      <c r="D66" s="55"/>
    </row>
    <row r="67" spans="1:4" ht="12.75">
      <c r="A67" s="51"/>
      <c r="B67" s="52"/>
      <c r="C67" s="52"/>
      <c r="D67" s="53"/>
    </row>
    <row r="68" spans="1:4" ht="12.75">
      <c r="A68" s="51"/>
      <c r="B68" s="52"/>
      <c r="C68" s="52"/>
      <c r="D68" s="53"/>
    </row>
    <row r="69" spans="1:4" ht="12.75">
      <c r="A69" s="51"/>
      <c r="B69" s="52"/>
      <c r="C69" s="52"/>
      <c r="D69" s="53"/>
    </row>
    <row r="70" spans="1:4" ht="12.75">
      <c r="A70" s="51"/>
      <c r="B70" s="52"/>
      <c r="C70" s="51"/>
      <c r="D70" s="53"/>
    </row>
    <row r="71" spans="1:4" ht="12.75">
      <c r="A71" s="51"/>
      <c r="B71" s="52"/>
      <c r="C71" s="51"/>
      <c r="D71" s="53"/>
    </row>
    <row r="72" spans="1:4" ht="12.75" hidden="1">
      <c r="A72" s="51"/>
      <c r="B72" s="52"/>
      <c r="C72" s="51">
        <v>3004</v>
      </c>
      <c r="D72" s="53" t="s">
        <v>175</v>
      </c>
    </row>
    <row r="73" spans="1:4" ht="12.75" hidden="1">
      <c r="A73" s="51"/>
      <c r="B73" s="52"/>
      <c r="C73" s="51">
        <v>3003</v>
      </c>
      <c r="D73" s="53" t="s">
        <v>4</v>
      </c>
    </row>
    <row r="74" spans="1:4" ht="14.25" customHeight="1">
      <c r="A74" s="51"/>
      <c r="B74" s="52"/>
      <c r="C74" s="51"/>
      <c r="D74" s="53"/>
    </row>
    <row r="75" spans="1:4" ht="12.75">
      <c r="A75" s="51"/>
      <c r="B75" s="52"/>
      <c r="C75" s="51"/>
      <c r="D75" s="53"/>
    </row>
    <row r="76" spans="1:4" ht="12.75">
      <c r="A76" s="51"/>
      <c r="B76" s="52"/>
      <c r="C76" s="51"/>
      <c r="D76" s="53"/>
    </row>
    <row r="77" spans="1:4" ht="12.75">
      <c r="A77" s="51"/>
      <c r="B77" s="52"/>
      <c r="C77" s="51"/>
      <c r="D77" s="53"/>
    </row>
    <row r="78" spans="1:4" ht="12.75">
      <c r="A78" s="51"/>
      <c r="B78" s="52"/>
      <c r="C78" s="51"/>
      <c r="D78" s="53"/>
    </row>
    <row r="79" spans="1:4" ht="12.75">
      <c r="A79" s="51"/>
      <c r="B79" s="52"/>
      <c r="C79" s="51"/>
      <c r="D79" s="53"/>
    </row>
    <row r="80" spans="1:4" ht="12.75" hidden="1">
      <c r="A80" s="51"/>
      <c r="B80" s="52"/>
      <c r="C80" s="51"/>
      <c r="D80" s="53"/>
    </row>
    <row r="81" spans="1:4" ht="12.75">
      <c r="A81" s="51"/>
      <c r="B81" s="52"/>
      <c r="C81" s="51"/>
      <c r="D81" s="55"/>
    </row>
    <row r="82" spans="1:4" ht="12.75">
      <c r="A82" s="51"/>
      <c r="B82" s="52"/>
      <c r="C82" s="51"/>
      <c r="D82" s="59"/>
    </row>
    <row r="83" spans="1:4" ht="12.75">
      <c r="A83" s="51"/>
      <c r="B83" s="52"/>
      <c r="C83" s="51"/>
      <c r="D83" s="53"/>
    </row>
    <row r="84" spans="1:4" ht="12.75">
      <c r="A84" s="51"/>
      <c r="B84" s="52"/>
      <c r="C84" s="51"/>
      <c r="D84" s="53"/>
    </row>
    <row r="85" spans="1:4" ht="39.75" customHeight="1">
      <c r="A85" s="51"/>
      <c r="B85" s="52"/>
      <c r="C85" s="51"/>
      <c r="D85" s="59"/>
    </row>
    <row r="86" spans="1:4" ht="12.75">
      <c r="A86" s="51"/>
      <c r="B86" s="52"/>
      <c r="C86" s="51"/>
      <c r="D86" s="59"/>
    </row>
    <row r="87" spans="1:4" ht="12.75">
      <c r="A87" s="51"/>
      <c r="B87" s="52"/>
      <c r="C87" s="51"/>
      <c r="D87" s="59"/>
    </row>
    <row r="88" spans="1:4" ht="12.75">
      <c r="A88" s="51"/>
      <c r="B88" s="52"/>
      <c r="C88" s="51"/>
      <c r="D88" s="59"/>
    </row>
    <row r="89" spans="1:4" ht="12.75">
      <c r="A89" s="51"/>
      <c r="B89" s="52"/>
      <c r="C89" s="51"/>
      <c r="D89" s="59"/>
    </row>
    <row r="90" spans="1:4" ht="12.75">
      <c r="A90" s="51"/>
      <c r="B90" s="52"/>
      <c r="C90" s="51"/>
      <c r="D90" s="59"/>
    </row>
    <row r="91" spans="1:4" ht="12.75">
      <c r="A91" s="51"/>
      <c r="B91" s="52"/>
      <c r="C91" s="51"/>
      <c r="D91" s="59"/>
    </row>
    <row r="92" spans="1:4" ht="12.75">
      <c r="A92" s="51"/>
      <c r="B92" s="52"/>
      <c r="C92" s="51"/>
      <c r="D92" s="59"/>
    </row>
    <row r="93" spans="1:4" ht="12.75">
      <c r="A93" s="51"/>
      <c r="B93" s="52"/>
      <c r="C93" s="51"/>
      <c r="D93" s="59"/>
    </row>
    <row r="94" spans="1:4" ht="12.75">
      <c r="A94" s="51"/>
      <c r="B94" s="52"/>
      <c r="C94" s="51"/>
      <c r="D94" s="59"/>
    </row>
    <row r="95" spans="1:4" ht="14.25" customHeight="1">
      <c r="A95" s="60"/>
      <c r="B95" s="61"/>
      <c r="C95" s="51"/>
      <c r="D95" s="59"/>
    </row>
    <row r="96" spans="1:4" ht="28.5" customHeight="1">
      <c r="A96" s="60"/>
      <c r="B96" s="61"/>
      <c r="C96" s="51"/>
      <c r="D96" s="59"/>
    </row>
    <row r="97" spans="1:4" ht="15" customHeight="1">
      <c r="A97" s="60"/>
      <c r="B97" s="61"/>
      <c r="C97" s="51"/>
      <c r="D97" s="59"/>
    </row>
    <row r="98" spans="1:4" s="58" customFormat="1" ht="12.75">
      <c r="A98" s="56"/>
      <c r="B98" s="57"/>
      <c r="C98" s="56"/>
      <c r="D98" s="55"/>
    </row>
    <row r="99" spans="1:4" s="58" customFormat="1" ht="12.75">
      <c r="A99" s="56"/>
      <c r="B99" s="57"/>
      <c r="C99" s="56"/>
      <c r="D99" s="55"/>
    </row>
    <row r="100" spans="1:4" ht="12.75">
      <c r="A100" s="51"/>
      <c r="B100" s="52"/>
      <c r="C100" s="51"/>
      <c r="D100" s="53"/>
    </row>
    <row r="101" spans="1:4" ht="12.75">
      <c r="A101" s="51"/>
      <c r="B101" s="52"/>
      <c r="C101" s="51"/>
      <c r="D101" s="53"/>
    </row>
    <row r="102" spans="1:4" ht="12.75">
      <c r="A102" s="51"/>
      <c r="B102" s="52"/>
      <c r="C102" s="51"/>
      <c r="D102" s="53"/>
    </row>
    <row r="103" spans="1:4" s="7" customFormat="1" ht="12.75">
      <c r="A103" s="56"/>
      <c r="B103" s="57"/>
      <c r="C103" s="56"/>
      <c r="D103" s="62"/>
    </row>
    <row r="104" spans="1:4" s="3" customFormat="1" ht="12.75">
      <c r="A104" s="51"/>
      <c r="B104" s="52"/>
      <c r="C104" s="51"/>
      <c r="D104" s="59"/>
    </row>
    <row r="105" spans="1:4" s="7" customFormat="1" ht="12.75">
      <c r="A105" s="56"/>
      <c r="B105" s="57"/>
      <c r="C105" s="51"/>
      <c r="D105" s="59"/>
    </row>
    <row r="106" spans="1:4" s="58" customFormat="1" ht="12.75">
      <c r="A106" s="56"/>
      <c r="B106" s="57"/>
      <c r="C106" s="56"/>
      <c r="D106" s="55"/>
    </row>
    <row r="107" spans="1:4" ht="12.75">
      <c r="A107" s="60"/>
      <c r="B107" s="61"/>
      <c r="C107" s="51"/>
      <c r="D107" s="53"/>
    </row>
    <row r="108" spans="1:4" ht="36.75" customHeight="1">
      <c r="A108" s="60"/>
      <c r="B108" s="61"/>
      <c r="C108" s="51"/>
      <c r="D108" s="53"/>
    </row>
    <row r="109" spans="1:4" ht="12.75">
      <c r="A109" s="60"/>
      <c r="B109" s="61"/>
      <c r="C109" s="51"/>
      <c r="D109" s="53"/>
    </row>
    <row r="110" spans="1:4" ht="12.75">
      <c r="A110" s="60"/>
      <c r="B110" s="61"/>
      <c r="C110" s="51"/>
      <c r="D110" s="53"/>
    </row>
    <row r="111" spans="1:4" ht="12.75">
      <c r="A111" s="60"/>
      <c r="B111" s="61"/>
      <c r="C111" s="51"/>
      <c r="D111" s="53"/>
    </row>
    <row r="112" spans="1:4" ht="12.75">
      <c r="A112" s="60"/>
      <c r="B112" s="61"/>
      <c r="C112" s="51"/>
      <c r="D112" s="53"/>
    </row>
    <row r="113" spans="1:4" ht="12.75">
      <c r="A113" s="60"/>
      <c r="B113" s="61"/>
      <c r="C113" s="51"/>
      <c r="D113" s="53"/>
    </row>
    <row r="114" spans="1:4" ht="12.75">
      <c r="A114" s="60"/>
      <c r="B114" s="61"/>
      <c r="C114" s="51"/>
      <c r="D114" s="53"/>
    </row>
    <row r="115" spans="1:4" ht="12.75">
      <c r="A115" s="60"/>
      <c r="B115" s="61"/>
      <c r="C115" s="51"/>
      <c r="D115" s="53"/>
    </row>
    <row r="116" spans="1:4" ht="12.75">
      <c r="A116" s="60"/>
      <c r="B116" s="61"/>
      <c r="C116" s="51"/>
      <c r="D116" s="53"/>
    </row>
    <row r="117" spans="1:4" ht="12.75">
      <c r="A117" s="60"/>
      <c r="B117" s="61"/>
      <c r="C117" s="51"/>
      <c r="D117" s="53"/>
    </row>
    <row r="118" spans="1:4" ht="12.75">
      <c r="A118" s="60"/>
      <c r="B118" s="61"/>
      <c r="C118" s="51"/>
      <c r="D118" s="53"/>
    </row>
    <row r="119" spans="1:4" ht="12.75">
      <c r="A119" s="60"/>
      <c r="B119" s="61"/>
      <c r="C119" s="51"/>
      <c r="D119" s="53"/>
    </row>
    <row r="120" spans="1:4" ht="12.75">
      <c r="A120" s="60"/>
      <c r="B120" s="61"/>
      <c r="C120" s="51"/>
      <c r="D120" s="53"/>
    </row>
    <row r="121" spans="1:4" ht="12.75">
      <c r="A121" s="60"/>
      <c r="B121" s="61"/>
      <c r="C121" s="51"/>
      <c r="D121" s="53"/>
    </row>
    <row r="122" spans="1:4" ht="12.75">
      <c r="A122" s="60"/>
      <c r="B122" s="61"/>
      <c r="C122" s="51"/>
      <c r="D122" s="53"/>
    </row>
    <row r="123" spans="1:4" ht="12.75">
      <c r="A123" s="60"/>
      <c r="B123" s="61"/>
      <c r="C123" s="51"/>
      <c r="D123" s="53"/>
    </row>
    <row r="124" spans="1:4" ht="12.75">
      <c r="A124" s="60"/>
      <c r="B124" s="61"/>
      <c r="C124" s="51"/>
      <c r="D124" s="53"/>
    </row>
    <row r="125" spans="1:4" ht="12.75">
      <c r="A125" s="60"/>
      <c r="B125" s="61"/>
      <c r="C125" s="51"/>
      <c r="D125" s="53"/>
    </row>
    <row r="126" spans="1:4" ht="12.75">
      <c r="A126" s="60"/>
      <c r="B126" s="61"/>
      <c r="C126" s="51"/>
      <c r="D126" s="53"/>
    </row>
    <row r="127" spans="1:4" ht="12.75">
      <c r="A127" s="60"/>
      <c r="B127" s="61"/>
      <c r="C127" s="51"/>
      <c r="D127" s="53"/>
    </row>
    <row r="128" spans="1:4" ht="12.75">
      <c r="A128" s="60"/>
      <c r="B128" s="61"/>
      <c r="C128" s="51"/>
      <c r="D128" s="53"/>
    </row>
    <row r="129" spans="1:4" ht="12.75">
      <c r="A129" s="60"/>
      <c r="B129" s="61"/>
      <c r="C129" s="51"/>
      <c r="D129" s="53"/>
    </row>
    <row r="130" spans="1:4" ht="12.75">
      <c r="A130" s="60"/>
      <c r="B130" s="61"/>
      <c r="C130" s="51"/>
      <c r="D130" s="53"/>
    </row>
    <row r="131" spans="1:4" ht="12.75">
      <c r="A131" s="60"/>
      <c r="B131" s="61"/>
      <c r="C131" s="51"/>
      <c r="D131" s="53"/>
    </row>
    <row r="132" spans="1:4" ht="12.75">
      <c r="A132" s="60"/>
      <c r="B132" s="61"/>
      <c r="C132" s="51"/>
      <c r="D132" s="53"/>
    </row>
    <row r="133" spans="1:4" ht="12.75">
      <c r="A133" s="60"/>
      <c r="B133" s="61"/>
      <c r="C133" s="51"/>
      <c r="D133" s="53"/>
    </row>
    <row r="134" spans="1:4" ht="12.75">
      <c r="A134" s="60"/>
      <c r="B134" s="61"/>
      <c r="C134" s="51"/>
      <c r="D134" s="53"/>
    </row>
    <row r="135" spans="1:4" ht="12.75">
      <c r="A135" s="60"/>
      <c r="B135" s="61"/>
      <c r="C135" s="51"/>
      <c r="D135" s="53"/>
    </row>
    <row r="136" spans="1:4" ht="12.75">
      <c r="A136" s="60"/>
      <c r="B136" s="61"/>
      <c r="C136" s="51"/>
      <c r="D136" s="53"/>
    </row>
    <row r="137" spans="1:4" ht="12.75">
      <c r="A137" s="60"/>
      <c r="B137" s="61"/>
      <c r="C137" s="51"/>
      <c r="D137" s="53"/>
    </row>
    <row r="138" spans="1:4" ht="12.75">
      <c r="A138" s="60"/>
      <c r="B138" s="61"/>
      <c r="C138" s="51"/>
      <c r="D138" s="53"/>
    </row>
    <row r="139" spans="1:4" ht="12.75">
      <c r="A139" s="60"/>
      <c r="B139" s="61"/>
      <c r="C139" s="51"/>
      <c r="D139" s="53"/>
    </row>
    <row r="140" spans="1:4" ht="12.75">
      <c r="A140" s="60"/>
      <c r="B140" s="61"/>
      <c r="C140" s="51"/>
      <c r="D140" s="53"/>
    </row>
    <row r="141" spans="1:4" ht="12.75">
      <c r="A141" s="60"/>
      <c r="B141" s="61"/>
      <c r="C141" s="51"/>
      <c r="D141" s="53"/>
    </row>
    <row r="142" spans="1:4" ht="12.75">
      <c r="A142" s="60"/>
      <c r="B142" s="61"/>
      <c r="C142" s="51"/>
      <c r="D142" s="53"/>
    </row>
    <row r="143" spans="1:4" ht="12.75">
      <c r="A143" s="60"/>
      <c r="B143" s="61"/>
      <c r="C143" s="51"/>
      <c r="D143" s="53"/>
    </row>
    <row r="144" spans="1:4" ht="12.75">
      <c r="A144" s="60"/>
      <c r="B144" s="61"/>
      <c r="C144" s="51"/>
      <c r="D144" s="53"/>
    </row>
    <row r="145" spans="1:4" ht="12.75">
      <c r="A145" s="60"/>
      <c r="B145" s="61"/>
      <c r="C145" s="51"/>
      <c r="D145" s="53"/>
    </row>
    <row r="146" spans="1:4" ht="12.75">
      <c r="A146" s="60"/>
      <c r="B146" s="61"/>
      <c r="C146" s="51"/>
      <c r="D146" s="53"/>
    </row>
    <row r="147" spans="1:4" ht="12.75">
      <c r="A147" s="60"/>
      <c r="B147" s="61"/>
      <c r="C147" s="51"/>
      <c r="D147" s="53"/>
    </row>
    <row r="148" spans="1:4" ht="12.75">
      <c r="A148" s="60"/>
      <c r="B148" s="61"/>
      <c r="C148" s="51"/>
      <c r="D148" s="53"/>
    </row>
    <row r="149" spans="1:4" ht="12.75">
      <c r="A149" s="60"/>
      <c r="B149" s="61"/>
      <c r="C149" s="51"/>
      <c r="D149" s="53"/>
    </row>
    <row r="150" spans="1:4" ht="12.75">
      <c r="A150" s="60"/>
      <c r="B150" s="61"/>
      <c r="C150" s="51"/>
      <c r="D150" s="53"/>
    </row>
    <row r="151" spans="1:4" ht="12.75">
      <c r="A151" s="60"/>
      <c r="B151" s="61"/>
      <c r="C151" s="51"/>
      <c r="D151" s="53"/>
    </row>
    <row r="152" spans="1:4" ht="12.75">
      <c r="A152" s="60"/>
      <c r="B152" s="61"/>
      <c r="C152" s="51"/>
      <c r="D152" s="53"/>
    </row>
    <row r="153" spans="1:4" ht="12.75">
      <c r="A153" s="60"/>
      <c r="B153" s="61"/>
      <c r="C153" s="51"/>
      <c r="D153" s="53"/>
    </row>
    <row r="154" spans="1:4" ht="12.75">
      <c r="A154" s="60"/>
      <c r="B154" s="61"/>
      <c r="C154" s="51"/>
      <c r="D154" s="53"/>
    </row>
    <row r="155" spans="1:4" ht="12.75">
      <c r="A155" s="60"/>
      <c r="B155" s="61"/>
      <c r="C155" s="51"/>
      <c r="D155" s="53"/>
    </row>
    <row r="156" spans="1:4" ht="12.75">
      <c r="A156" s="60"/>
      <c r="B156" s="61"/>
      <c r="C156" s="51"/>
      <c r="D156" s="53"/>
    </row>
    <row r="157" spans="1:4" ht="12.75">
      <c r="A157" s="60"/>
      <c r="B157" s="61"/>
      <c r="C157" s="51"/>
      <c r="D157" s="53"/>
    </row>
    <row r="158" spans="1:4" ht="12.75">
      <c r="A158" s="60"/>
      <c r="B158" s="61"/>
      <c r="C158" s="51"/>
      <c r="D158" s="53"/>
    </row>
    <row r="159" spans="1:4" ht="12.75">
      <c r="A159" s="60"/>
      <c r="B159" s="61"/>
      <c r="C159" s="51"/>
      <c r="D159" s="53"/>
    </row>
    <row r="160" spans="1:4" ht="12.75">
      <c r="A160" s="60"/>
      <c r="B160" s="61"/>
      <c r="C160" s="51"/>
      <c r="D160" s="53"/>
    </row>
    <row r="161" spans="1:4" ht="12.75">
      <c r="A161" s="60"/>
      <c r="B161" s="61"/>
      <c r="C161" s="51"/>
      <c r="D161" s="53"/>
    </row>
    <row r="162" spans="1:4" ht="12.75">
      <c r="A162" s="60"/>
      <c r="B162" s="61"/>
      <c r="C162" s="51"/>
      <c r="D162" s="53"/>
    </row>
    <row r="163" spans="1:4" ht="12.75">
      <c r="A163" s="60"/>
      <c r="B163" s="61"/>
      <c r="C163" s="51"/>
      <c r="D163" s="53"/>
    </row>
    <row r="164" spans="1:4" ht="12.75">
      <c r="A164" s="60"/>
      <c r="B164" s="61"/>
      <c r="C164" s="51"/>
      <c r="D164" s="53"/>
    </row>
    <row r="165" spans="1:4" ht="12.75">
      <c r="A165" s="60"/>
      <c r="B165" s="61"/>
      <c r="C165" s="51"/>
      <c r="D165" s="53"/>
    </row>
    <row r="166" spans="1:4" ht="12.75">
      <c r="A166" s="60"/>
      <c r="B166" s="61"/>
      <c r="C166" s="51"/>
      <c r="D166" s="53"/>
    </row>
    <row r="167" spans="1:4" ht="12.75">
      <c r="A167" s="60"/>
      <c r="B167" s="61"/>
      <c r="C167" s="51"/>
      <c r="D167" s="53"/>
    </row>
    <row r="168" spans="1:4" ht="12.75">
      <c r="A168" s="60"/>
      <c r="B168" s="61"/>
      <c r="C168" s="51"/>
      <c r="D168" s="53"/>
    </row>
    <row r="169" spans="1:4" ht="12.75">
      <c r="A169" s="60"/>
      <c r="B169" s="61"/>
      <c r="C169" s="51"/>
      <c r="D169" s="53"/>
    </row>
    <row r="170" spans="1:4" ht="12.75">
      <c r="A170" s="60"/>
      <c r="B170" s="61"/>
      <c r="C170" s="51"/>
      <c r="D170" s="53"/>
    </row>
    <row r="171" spans="1:4" ht="12.75">
      <c r="A171" s="60"/>
      <c r="B171" s="61"/>
      <c r="C171" s="51"/>
      <c r="D171" s="53"/>
    </row>
    <row r="172" spans="1:4" ht="12.75">
      <c r="A172" s="60"/>
      <c r="B172" s="61"/>
      <c r="C172" s="51"/>
      <c r="D172" s="53"/>
    </row>
    <row r="173" spans="1:4" ht="12.75">
      <c r="A173" s="60"/>
      <c r="B173" s="61"/>
      <c r="C173" s="51"/>
      <c r="D173" s="53"/>
    </row>
    <row r="174" spans="1:4" ht="12.75">
      <c r="A174" s="60"/>
      <c r="B174" s="61"/>
      <c r="C174" s="51"/>
      <c r="D174" s="53"/>
    </row>
    <row r="175" spans="1:4" ht="12.75">
      <c r="A175" s="60"/>
      <c r="B175" s="61"/>
      <c r="C175" s="51"/>
      <c r="D175" s="53"/>
    </row>
    <row r="176" spans="1:4" ht="12.75">
      <c r="A176" s="60"/>
      <c r="B176" s="61"/>
      <c r="C176" s="51"/>
      <c r="D176" s="53"/>
    </row>
    <row r="177" spans="1:4" ht="12.75">
      <c r="A177" s="60"/>
      <c r="B177" s="61"/>
      <c r="C177" s="51"/>
      <c r="D177" s="53"/>
    </row>
    <row r="178" spans="1:4" ht="12.75">
      <c r="A178" s="60"/>
      <c r="B178" s="61"/>
      <c r="C178" s="51"/>
      <c r="D178" s="53"/>
    </row>
    <row r="179" spans="1:4" ht="12.75">
      <c r="A179" s="60"/>
      <c r="B179" s="61"/>
      <c r="C179" s="51"/>
      <c r="D179" s="53"/>
    </row>
    <row r="180" spans="1:4" ht="12.75">
      <c r="A180" s="60"/>
      <c r="B180" s="61"/>
      <c r="C180" s="51"/>
      <c r="D180" s="53"/>
    </row>
    <row r="181" spans="1:4" ht="12.75">
      <c r="A181" s="60"/>
      <c r="B181" s="61"/>
      <c r="C181" s="51"/>
      <c r="D181" s="53"/>
    </row>
    <row r="182" spans="1:4" ht="12.75">
      <c r="A182" s="60"/>
      <c r="B182" s="61"/>
      <c r="C182" s="51"/>
      <c r="D182" s="53"/>
    </row>
    <row r="183" spans="1:4" ht="12.75">
      <c r="A183" s="60"/>
      <c r="B183" s="61"/>
      <c r="C183" s="51"/>
      <c r="D183" s="53"/>
    </row>
    <row r="184" spans="1:4" ht="12.75">
      <c r="A184" s="60"/>
      <c r="B184" s="61"/>
      <c r="C184" s="51"/>
      <c r="D184" s="53"/>
    </row>
    <row r="185" spans="1:4" ht="12.75">
      <c r="A185" s="60"/>
      <c r="B185" s="61"/>
      <c r="C185" s="51"/>
      <c r="D185" s="53"/>
    </row>
    <row r="186" spans="1:4" ht="12.75">
      <c r="A186" s="60"/>
      <c r="B186" s="61"/>
      <c r="C186" s="51"/>
      <c r="D186" s="53"/>
    </row>
    <row r="187" spans="1:4" ht="12.75">
      <c r="A187" s="60"/>
      <c r="B187" s="61"/>
      <c r="C187" s="51"/>
      <c r="D187" s="53"/>
    </row>
    <row r="188" spans="1:4" ht="12.75">
      <c r="A188" s="60"/>
      <c r="B188" s="61"/>
      <c r="C188" s="51"/>
      <c r="D188" s="53"/>
    </row>
    <row r="189" spans="1:4" ht="12.75">
      <c r="A189" s="60"/>
      <c r="B189" s="61"/>
      <c r="C189" s="51"/>
      <c r="D189" s="53"/>
    </row>
    <row r="190" spans="1:4" ht="12.75">
      <c r="A190" s="60"/>
      <c r="B190" s="61"/>
      <c r="C190" s="51"/>
      <c r="D190" s="53"/>
    </row>
    <row r="191" spans="1:4" ht="12.75">
      <c r="A191" s="60"/>
      <c r="B191" s="61"/>
      <c r="C191" s="51"/>
      <c r="D191" s="53"/>
    </row>
    <row r="192" spans="1:4" ht="12.75">
      <c r="A192" s="60"/>
      <c r="B192" s="61"/>
      <c r="C192" s="51"/>
      <c r="D192" s="53"/>
    </row>
    <row r="193" spans="1:4" ht="12.75">
      <c r="A193" s="60"/>
      <c r="B193" s="61"/>
      <c r="C193" s="51"/>
      <c r="D193" s="53"/>
    </row>
    <row r="194" spans="1:4" ht="12.75">
      <c r="A194" s="60"/>
      <c r="B194" s="61"/>
      <c r="C194" s="51"/>
      <c r="D194" s="53"/>
    </row>
    <row r="195" spans="1:4" ht="12.75">
      <c r="A195" s="60"/>
      <c r="B195" s="61"/>
      <c r="C195" s="51"/>
      <c r="D195" s="53"/>
    </row>
    <row r="196" spans="1:4" ht="12.75">
      <c r="A196" s="60"/>
      <c r="B196" s="61"/>
      <c r="C196" s="51"/>
      <c r="D196" s="53"/>
    </row>
    <row r="197" spans="1:4" ht="12.75">
      <c r="A197" s="60"/>
      <c r="B197" s="61"/>
      <c r="C197" s="51"/>
      <c r="D197" s="53"/>
    </row>
    <row r="198" spans="1:4" ht="12.75">
      <c r="A198" s="60"/>
      <c r="B198" s="61"/>
      <c r="C198" s="51"/>
      <c r="D198" s="53"/>
    </row>
    <row r="199" spans="1:4" ht="12.75">
      <c r="A199" s="60"/>
      <c r="B199" s="61"/>
      <c r="C199" s="51"/>
      <c r="D199" s="53"/>
    </row>
    <row r="200" spans="1:4" ht="12.75">
      <c r="A200" s="60"/>
      <c r="B200" s="61"/>
      <c r="C200" s="51"/>
      <c r="D200" s="53"/>
    </row>
    <row r="201" spans="1:4" ht="12.75">
      <c r="A201" s="60"/>
      <c r="B201" s="61"/>
      <c r="C201" s="51"/>
      <c r="D201" s="53"/>
    </row>
    <row r="202" spans="1:4" ht="12.75">
      <c r="A202" s="60"/>
      <c r="B202" s="61"/>
      <c r="C202" s="51"/>
      <c r="D202" s="53"/>
    </row>
    <row r="203" spans="1:4" ht="12.75">
      <c r="A203" s="60"/>
      <c r="B203" s="61"/>
      <c r="C203" s="51"/>
      <c r="D203" s="53"/>
    </row>
    <row r="204" spans="1:4" ht="12.75">
      <c r="A204" s="60"/>
      <c r="B204" s="61"/>
      <c r="C204" s="51"/>
      <c r="D204" s="53"/>
    </row>
    <row r="205" spans="1:4" ht="12.75">
      <c r="A205" s="60"/>
      <c r="B205" s="61"/>
      <c r="C205" s="51"/>
      <c r="D205" s="61"/>
    </row>
    <row r="206" spans="1:4" ht="12.75">
      <c r="A206" s="60"/>
      <c r="B206" s="61"/>
      <c r="C206" s="51"/>
      <c r="D206" s="61"/>
    </row>
    <row r="207" spans="1:4" ht="12.75">
      <c r="A207" s="60"/>
      <c r="B207" s="61"/>
      <c r="C207" s="51"/>
      <c r="D207" s="61"/>
    </row>
    <row r="208" spans="1:4" ht="12.75">
      <c r="A208" s="60"/>
      <c r="B208" s="61"/>
      <c r="C208" s="51"/>
      <c r="D208" s="61"/>
    </row>
    <row r="209" spans="1:4" ht="12.75">
      <c r="A209" s="60"/>
      <c r="B209" s="61"/>
      <c r="C209" s="51"/>
      <c r="D209" s="61"/>
    </row>
    <row r="210" spans="1:4" ht="12.75">
      <c r="A210" s="60"/>
      <c r="B210" s="61"/>
      <c r="C210" s="51"/>
      <c r="D210" s="61"/>
    </row>
    <row r="211" spans="1:4" ht="12.75">
      <c r="A211" s="60"/>
      <c r="B211" s="61"/>
      <c r="C211" s="51"/>
      <c r="D211" s="61"/>
    </row>
    <row r="212" spans="1:4" ht="12.75">
      <c r="A212" s="60"/>
      <c r="B212" s="61"/>
      <c r="C212" s="51"/>
      <c r="D212" s="61"/>
    </row>
    <row r="213" spans="1:4" ht="12.75">
      <c r="A213" s="60"/>
      <c r="B213" s="61"/>
      <c r="C213" s="51"/>
      <c r="D213" s="61"/>
    </row>
    <row r="214" spans="1:4" ht="12.75">
      <c r="A214" s="60"/>
      <c r="B214" s="61"/>
      <c r="C214" s="51"/>
      <c r="D214" s="61"/>
    </row>
    <row r="215" spans="1:4" ht="12.75">
      <c r="A215" s="60"/>
      <c r="B215" s="61"/>
      <c r="C215" s="51"/>
      <c r="D215" s="61"/>
    </row>
    <row r="216" spans="1:4" ht="12.75">
      <c r="A216" s="60"/>
      <c r="B216" s="61"/>
      <c r="C216" s="51"/>
      <c r="D216" s="61"/>
    </row>
    <row r="217" spans="1:4" ht="12.75">
      <c r="A217" s="60"/>
      <c r="B217" s="61"/>
      <c r="C217" s="51"/>
      <c r="D217" s="61"/>
    </row>
    <row r="218" spans="1:4" ht="12.75">
      <c r="A218" s="60"/>
      <c r="B218" s="61"/>
      <c r="C218" s="51"/>
      <c r="D218" s="61"/>
    </row>
    <row r="219" spans="1:4" ht="12.75">
      <c r="A219" s="60"/>
      <c r="B219" s="61"/>
      <c r="C219" s="51"/>
      <c r="D219" s="61"/>
    </row>
    <row r="220" spans="1:4" ht="12.75">
      <c r="A220" s="60"/>
      <c r="B220" s="61"/>
      <c r="C220" s="51"/>
      <c r="D220" s="61"/>
    </row>
    <row r="221" spans="1:4" ht="12.75">
      <c r="A221" s="60"/>
      <c r="B221" s="61"/>
      <c r="C221" s="51"/>
      <c r="D221" s="61"/>
    </row>
    <row r="222" spans="1:4" ht="12.75">
      <c r="A222" s="60"/>
      <c r="B222" s="61"/>
      <c r="C222" s="51"/>
      <c r="D222" s="61"/>
    </row>
    <row r="223" spans="1:4" ht="12.75">
      <c r="A223" s="60"/>
      <c r="B223" s="61"/>
      <c r="C223" s="51"/>
      <c r="D223" s="61"/>
    </row>
    <row r="224" spans="1:4" ht="12.75">
      <c r="A224" s="60"/>
      <c r="B224" s="61"/>
      <c r="C224" s="51"/>
      <c r="D224" s="61"/>
    </row>
    <row r="225" spans="1:4" ht="12.75">
      <c r="A225" s="60"/>
      <c r="B225" s="61"/>
      <c r="C225" s="51"/>
      <c r="D225" s="61"/>
    </row>
    <row r="226" spans="1:4" ht="12.75">
      <c r="A226" s="60"/>
      <c r="B226" s="61"/>
      <c r="C226" s="51"/>
      <c r="D226" s="61"/>
    </row>
    <row r="227" spans="1:4" ht="12.75">
      <c r="A227" s="60"/>
      <c r="B227" s="61"/>
      <c r="C227" s="51"/>
      <c r="D227" s="61"/>
    </row>
    <row r="228" spans="1:4" ht="12.75">
      <c r="A228" s="60"/>
      <c r="B228" s="61"/>
      <c r="C228" s="51"/>
      <c r="D228" s="61"/>
    </row>
    <row r="229" spans="1:4" ht="12.75">
      <c r="A229" s="60"/>
      <c r="B229" s="61"/>
      <c r="C229" s="51"/>
      <c r="D229" s="61"/>
    </row>
    <row r="230" spans="1:4" ht="12.75">
      <c r="A230" s="60"/>
      <c r="B230" s="61"/>
      <c r="C230" s="51"/>
      <c r="D230" s="61"/>
    </row>
    <row r="231" spans="1:4" ht="12.75">
      <c r="A231" s="60"/>
      <c r="B231" s="61"/>
      <c r="C231" s="51"/>
      <c r="D231" s="61"/>
    </row>
    <row r="232" spans="1:4" ht="12.75">
      <c r="A232" s="60"/>
      <c r="B232" s="61"/>
      <c r="C232" s="51"/>
      <c r="D232" s="61"/>
    </row>
    <row r="233" spans="1:4" ht="12.75">
      <c r="A233" s="60"/>
      <c r="B233" s="61"/>
      <c r="C233" s="51"/>
      <c r="D233" s="61"/>
    </row>
    <row r="234" spans="1:4" ht="12.75">
      <c r="A234" s="60"/>
      <c r="B234" s="61"/>
      <c r="C234" s="51"/>
      <c r="D234" s="61"/>
    </row>
    <row r="235" spans="1:4" ht="12.75">
      <c r="A235" s="60"/>
      <c r="B235" s="61"/>
      <c r="C235" s="51"/>
      <c r="D235" s="61"/>
    </row>
    <row r="236" spans="1:4" ht="12.75">
      <c r="A236" s="60"/>
      <c r="B236" s="61"/>
      <c r="C236" s="51"/>
      <c r="D236" s="61"/>
    </row>
    <row r="237" spans="1:4" ht="12.75">
      <c r="A237" s="60"/>
      <c r="B237" s="61"/>
      <c r="C237" s="51"/>
      <c r="D237" s="61"/>
    </row>
    <row r="238" spans="1:4" ht="12.75">
      <c r="A238" s="60"/>
      <c r="B238" s="61"/>
      <c r="C238" s="51"/>
      <c r="D238" s="61"/>
    </row>
    <row r="239" spans="1:4" ht="12.75">
      <c r="A239" s="60"/>
      <c r="B239" s="61"/>
      <c r="C239" s="51"/>
      <c r="D239" s="61"/>
    </row>
    <row r="240" spans="1:4" ht="12.75">
      <c r="A240" s="60"/>
      <c r="B240" s="61"/>
      <c r="C240" s="51"/>
      <c r="D240" s="61"/>
    </row>
    <row r="241" spans="1:4" ht="12.75">
      <c r="A241" s="60"/>
      <c r="B241" s="61"/>
      <c r="C241" s="51"/>
      <c r="D241" s="61"/>
    </row>
    <row r="242" spans="1:4" ht="12.75">
      <c r="A242" s="60"/>
      <c r="B242" s="61"/>
      <c r="C242" s="51"/>
      <c r="D242" s="61"/>
    </row>
    <row r="243" spans="1:4" ht="12.75">
      <c r="A243" s="60"/>
      <c r="B243" s="61"/>
      <c r="C243" s="51"/>
      <c r="D243" s="61"/>
    </row>
    <row r="244" spans="1:4" ht="12.75">
      <c r="A244" s="60"/>
      <c r="B244" s="61"/>
      <c r="C244" s="51"/>
      <c r="D244" s="61"/>
    </row>
    <row r="245" spans="1:4" ht="12.75">
      <c r="A245" s="60"/>
      <c r="B245" s="61"/>
      <c r="C245" s="51"/>
      <c r="D245" s="61"/>
    </row>
    <row r="246" spans="1:4" ht="12.75">
      <c r="A246" s="60"/>
      <c r="B246" s="61"/>
      <c r="C246" s="51"/>
      <c r="D246" s="61"/>
    </row>
    <row r="247" spans="1:4" ht="12.75">
      <c r="A247" s="60"/>
      <c r="B247" s="61"/>
      <c r="C247" s="51"/>
      <c r="D247" s="61"/>
    </row>
    <row r="248" spans="1:4" ht="12.75">
      <c r="A248" s="60"/>
      <c r="B248" s="61"/>
      <c r="C248" s="51"/>
      <c r="D248" s="61"/>
    </row>
    <row r="249" spans="1:4" ht="12.75">
      <c r="A249" s="60"/>
      <c r="B249" s="61"/>
      <c r="C249" s="51"/>
      <c r="D249" s="61"/>
    </row>
    <row r="250" spans="1:4" ht="12.75">
      <c r="A250" s="60"/>
      <c r="B250" s="61"/>
      <c r="C250" s="51"/>
      <c r="D250" s="61"/>
    </row>
    <row r="251" spans="1:4" ht="12.75">
      <c r="A251" s="60"/>
      <c r="B251" s="61"/>
      <c r="C251" s="51"/>
      <c r="D251" s="61"/>
    </row>
    <row r="252" spans="1:4" ht="12.75">
      <c r="A252" s="60"/>
      <c r="B252" s="61"/>
      <c r="C252" s="51"/>
      <c r="D252" s="61"/>
    </row>
    <row r="253" spans="1:4" ht="12.75">
      <c r="A253" s="60"/>
      <c r="B253" s="61"/>
      <c r="C253" s="51"/>
      <c r="D253" s="61"/>
    </row>
    <row r="254" spans="1:4" ht="12.75">
      <c r="A254" s="60"/>
      <c r="B254" s="61"/>
      <c r="C254" s="51"/>
      <c r="D254" s="61"/>
    </row>
    <row r="255" spans="1:4" ht="12.75">
      <c r="A255" s="60"/>
      <c r="B255" s="61"/>
      <c r="C255" s="51"/>
      <c r="D255" s="61"/>
    </row>
    <row r="256" spans="1:4" ht="12.75">
      <c r="A256" s="60"/>
      <c r="B256" s="61"/>
      <c r="C256" s="51"/>
      <c r="D256" s="61"/>
    </row>
    <row r="257" spans="1:4" ht="12.75">
      <c r="A257" s="60"/>
      <c r="B257" s="61"/>
      <c r="C257" s="51"/>
      <c r="D257" s="61"/>
    </row>
    <row r="258" spans="1:4" ht="12.75">
      <c r="A258" s="60"/>
      <c r="B258" s="61"/>
      <c r="C258" s="51"/>
      <c r="D258" s="61"/>
    </row>
    <row r="259" spans="1:4" ht="12.75">
      <c r="A259" s="60"/>
      <c r="B259" s="61"/>
      <c r="C259" s="51"/>
      <c r="D259" s="61"/>
    </row>
    <row r="260" spans="1:4" ht="12.75">
      <c r="A260" s="60"/>
      <c r="B260" s="61"/>
      <c r="C260" s="51"/>
      <c r="D260" s="61"/>
    </row>
    <row r="261" spans="1:4" ht="12.75">
      <c r="A261" s="60"/>
      <c r="B261" s="61"/>
      <c r="C261" s="51"/>
      <c r="D261" s="61"/>
    </row>
    <row r="262" spans="1:4" ht="12.75">
      <c r="A262" s="60"/>
      <c r="B262" s="61"/>
      <c r="C262" s="51"/>
      <c r="D262" s="61"/>
    </row>
    <row r="263" spans="1:4" ht="12.75">
      <c r="A263" s="60"/>
      <c r="B263" s="61"/>
      <c r="C263" s="51"/>
      <c r="D263" s="61"/>
    </row>
    <row r="264" spans="1:4" ht="12.75">
      <c r="A264" s="60"/>
      <c r="B264" s="61"/>
      <c r="C264" s="51"/>
      <c r="D264" s="61"/>
    </row>
    <row r="265" spans="1:4" ht="12.75">
      <c r="A265" s="60"/>
      <c r="B265" s="61"/>
      <c r="C265" s="51"/>
      <c r="D265" s="61"/>
    </row>
    <row r="266" spans="1:4" ht="12.75">
      <c r="A266" s="60"/>
      <c r="B266" s="61"/>
      <c r="C266" s="51"/>
      <c r="D266" s="61"/>
    </row>
    <row r="267" spans="1:4" ht="12.75">
      <c r="A267" s="60"/>
      <c r="B267" s="61"/>
      <c r="C267" s="51"/>
      <c r="D267" s="61"/>
    </row>
    <row r="268" spans="1:4" ht="12.75">
      <c r="A268" s="60"/>
      <c r="B268" s="61"/>
      <c r="C268" s="51"/>
      <c r="D268" s="61"/>
    </row>
    <row r="269" spans="1:4" ht="12.75">
      <c r="A269" s="60"/>
      <c r="B269" s="61"/>
      <c r="C269" s="51"/>
      <c r="D269" s="61"/>
    </row>
    <row r="270" spans="1:4" ht="12.75">
      <c r="A270" s="60"/>
      <c r="B270" s="61"/>
      <c r="C270" s="51"/>
      <c r="D270" s="61"/>
    </row>
    <row r="271" spans="1:4" ht="12.75">
      <c r="A271" s="60"/>
      <c r="B271" s="61"/>
      <c r="C271" s="51"/>
      <c r="D271" s="61"/>
    </row>
    <row r="272" spans="1:4" ht="12.75">
      <c r="A272" s="60"/>
      <c r="B272" s="61"/>
      <c r="C272" s="51"/>
      <c r="D272" s="61"/>
    </row>
    <row r="273" spans="1:4" ht="12.75">
      <c r="A273" s="60"/>
      <c r="B273" s="61"/>
      <c r="C273" s="51"/>
      <c r="D273" s="61"/>
    </row>
    <row r="274" spans="1:4" ht="12.75">
      <c r="A274" s="60"/>
      <c r="B274" s="61"/>
      <c r="C274" s="51"/>
      <c r="D274" s="61"/>
    </row>
    <row r="275" spans="1:4" ht="12.75">
      <c r="A275" s="60"/>
      <c r="B275" s="61"/>
      <c r="C275" s="51"/>
      <c r="D275" s="61"/>
    </row>
    <row r="276" spans="1:4" ht="12.75">
      <c r="A276" s="60"/>
      <c r="B276" s="61"/>
      <c r="C276" s="51"/>
      <c r="D276" s="61"/>
    </row>
    <row r="277" spans="1:4" ht="12.75">
      <c r="A277" s="60"/>
      <c r="B277" s="61"/>
      <c r="C277" s="51"/>
      <c r="D277" s="61"/>
    </row>
    <row r="278" spans="1:4" ht="12.75">
      <c r="A278" s="60"/>
      <c r="B278" s="61"/>
      <c r="C278" s="51"/>
      <c r="D278" s="61"/>
    </row>
    <row r="279" spans="1:4" ht="12.75">
      <c r="A279" s="60"/>
      <c r="B279" s="61"/>
      <c r="C279" s="51"/>
      <c r="D279" s="61"/>
    </row>
    <row r="280" spans="1:4" ht="12.75">
      <c r="A280" s="60"/>
      <c r="B280" s="61"/>
      <c r="C280" s="51"/>
      <c r="D280" s="61"/>
    </row>
    <row r="281" spans="1:4" ht="12.75">
      <c r="A281" s="60"/>
      <c r="B281" s="61"/>
      <c r="C281" s="51"/>
      <c r="D281" s="61"/>
    </row>
    <row r="282" spans="1:4" ht="12.75">
      <c r="A282" s="60"/>
      <c r="B282" s="61"/>
      <c r="C282" s="51"/>
      <c r="D282" s="61"/>
    </row>
    <row r="283" spans="1:4" ht="12.75">
      <c r="A283" s="60"/>
      <c r="B283" s="61"/>
      <c r="C283" s="51"/>
      <c r="D283" s="61"/>
    </row>
    <row r="284" spans="1:4" ht="12.75">
      <c r="A284" s="60"/>
      <c r="B284" s="61"/>
      <c r="C284" s="51"/>
      <c r="D284" s="61"/>
    </row>
    <row r="285" spans="1:4" ht="12.75">
      <c r="A285" s="60"/>
      <c r="B285" s="61"/>
      <c r="C285" s="51"/>
      <c r="D285" s="61"/>
    </row>
    <row r="286" spans="1:4" ht="12.75">
      <c r="A286" s="60"/>
      <c r="B286" s="61"/>
      <c r="C286" s="60"/>
      <c r="D286" s="61"/>
    </row>
    <row r="287" spans="1:4" ht="12.75">
      <c r="A287" s="60"/>
      <c r="B287" s="61"/>
      <c r="C287" s="60"/>
      <c r="D287" s="61"/>
    </row>
    <row r="288" spans="1:4" ht="12.75">
      <c r="A288" s="60"/>
      <c r="B288" s="61"/>
      <c r="C288" s="60"/>
      <c r="D288" s="61"/>
    </row>
    <row r="289" spans="1:4" ht="12.75">
      <c r="A289" s="60"/>
      <c r="B289" s="61"/>
      <c r="C289" s="60"/>
      <c r="D289" s="61"/>
    </row>
    <row r="290" spans="1:4" ht="12.75">
      <c r="A290" s="60"/>
      <c r="B290" s="61"/>
      <c r="C290" s="60"/>
      <c r="D290" s="61"/>
    </row>
    <row r="291" spans="1:4" ht="12.75">
      <c r="A291" s="60"/>
      <c r="B291" s="61"/>
      <c r="C291" s="60"/>
      <c r="D291" s="61"/>
    </row>
    <row r="292" spans="1:4" ht="12.75">
      <c r="A292" s="60"/>
      <c r="B292" s="61"/>
      <c r="C292" s="60"/>
      <c r="D292" s="61"/>
    </row>
    <row r="293" spans="1:4" ht="12.75">
      <c r="A293" s="60"/>
      <c r="B293" s="61"/>
      <c r="C293" s="60"/>
      <c r="D293" s="61"/>
    </row>
    <row r="294" spans="1:4" ht="12.75">
      <c r="A294" s="60"/>
      <c r="B294" s="61"/>
      <c r="C294" s="60"/>
      <c r="D294" s="61"/>
    </row>
    <row r="295" spans="1:4" ht="12.75">
      <c r="A295" s="60"/>
      <c r="B295" s="61"/>
      <c r="C295" s="60"/>
      <c r="D295" s="61"/>
    </row>
    <row r="296" spans="1:4" ht="12.75">
      <c r="A296" s="60"/>
      <c r="B296" s="61"/>
      <c r="C296" s="60"/>
      <c r="D296" s="61"/>
    </row>
    <row r="297" spans="1:4" ht="12.75">
      <c r="A297" s="60"/>
      <c r="B297" s="61"/>
      <c r="C297" s="60"/>
      <c r="D297" s="61"/>
    </row>
    <row r="298" spans="1:4" ht="12.75">
      <c r="A298" s="60"/>
      <c r="B298" s="61"/>
      <c r="C298" s="60"/>
      <c r="D298" s="61"/>
    </row>
    <row r="299" spans="1:4" ht="12.75">
      <c r="A299" s="60"/>
      <c r="B299" s="61"/>
      <c r="C299" s="60"/>
      <c r="D299" s="61"/>
    </row>
    <row r="300" spans="1:4" ht="12.75">
      <c r="A300" s="60"/>
      <c r="B300" s="61"/>
      <c r="C300" s="60"/>
      <c r="D300" s="61"/>
    </row>
    <row r="301" spans="1:4" ht="12.75">
      <c r="A301" s="60"/>
      <c r="B301" s="61"/>
      <c r="C301" s="60"/>
      <c r="D301" s="61"/>
    </row>
    <row r="302" spans="1:4" ht="12.75">
      <c r="A302" s="60"/>
      <c r="B302" s="61"/>
      <c r="C302" s="60"/>
      <c r="D302" s="61"/>
    </row>
    <row r="303" spans="1:4" ht="12.75">
      <c r="A303" s="60"/>
      <c r="B303" s="61"/>
      <c r="C303" s="60"/>
      <c r="D303" s="61"/>
    </row>
    <row r="304" spans="1:4" ht="12.75">
      <c r="A304" s="60"/>
      <c r="B304" s="61"/>
      <c r="C304" s="60"/>
      <c r="D304" s="61"/>
    </row>
    <row r="305" spans="1:4" ht="12.75">
      <c r="A305" s="60"/>
      <c r="B305" s="61"/>
      <c r="C305" s="60"/>
      <c r="D305" s="61"/>
    </row>
    <row r="306" spans="1:4" ht="12.75">
      <c r="A306" s="60"/>
      <c r="B306" s="61"/>
      <c r="C306" s="60"/>
      <c r="D306" s="61"/>
    </row>
    <row r="307" spans="1:4" ht="12.75">
      <c r="A307" s="60"/>
      <c r="B307" s="61"/>
      <c r="C307" s="60"/>
      <c r="D307" s="61"/>
    </row>
    <row r="308" spans="1:4" ht="12.75">
      <c r="A308" s="60"/>
      <c r="B308" s="61"/>
      <c r="C308" s="60"/>
      <c r="D308" s="61"/>
    </row>
    <row r="309" spans="1:4" ht="12.75">
      <c r="A309" s="60"/>
      <c r="B309" s="61"/>
      <c r="C309" s="60"/>
      <c r="D309" s="61"/>
    </row>
    <row r="310" spans="1:4" ht="12.75">
      <c r="A310" s="60"/>
      <c r="B310" s="61"/>
      <c r="C310" s="60"/>
      <c r="D310" s="61"/>
    </row>
    <row r="311" spans="1:4" ht="12.75">
      <c r="A311" s="60"/>
      <c r="B311" s="61"/>
      <c r="C311" s="60"/>
      <c r="D311" s="61"/>
    </row>
    <row r="312" spans="1:4" ht="12.75">
      <c r="A312" s="60"/>
      <c r="B312" s="61"/>
      <c r="C312" s="60"/>
      <c r="D312" s="61"/>
    </row>
    <row r="313" spans="1:4" ht="12.75">
      <c r="A313" s="60"/>
      <c r="B313" s="61"/>
      <c r="C313" s="60"/>
      <c r="D313" s="61"/>
    </row>
    <row r="314" spans="1:4" ht="12.75">
      <c r="A314" s="60"/>
      <c r="B314" s="61"/>
      <c r="C314" s="60"/>
      <c r="D314" s="61"/>
    </row>
    <row r="315" spans="1:4" ht="12.75">
      <c r="A315" s="60"/>
      <c r="B315" s="61"/>
      <c r="C315" s="60"/>
      <c r="D315" s="61"/>
    </row>
    <row r="316" spans="1:4" ht="12.75">
      <c r="A316" s="60"/>
      <c r="B316" s="61"/>
      <c r="C316" s="60"/>
      <c r="D316" s="61"/>
    </row>
    <row r="317" spans="1:4" ht="12.75">
      <c r="A317" s="60"/>
      <c r="B317" s="61"/>
      <c r="C317" s="60"/>
      <c r="D317" s="61"/>
    </row>
    <row r="318" spans="1:4" ht="12.75">
      <c r="A318" s="60"/>
      <c r="B318" s="61"/>
      <c r="C318" s="60"/>
      <c r="D318" s="61"/>
    </row>
    <row r="319" spans="1:4" ht="12.75">
      <c r="A319" s="60"/>
      <c r="B319" s="61"/>
      <c r="C319" s="60"/>
      <c r="D319" s="61"/>
    </row>
    <row r="320" spans="1:4" ht="12.75">
      <c r="A320" s="60"/>
      <c r="B320" s="61"/>
      <c r="C320" s="60"/>
      <c r="D320" s="61"/>
    </row>
    <row r="321" spans="1:4" ht="12.75">
      <c r="A321" s="60"/>
      <c r="B321" s="61"/>
      <c r="C321" s="60"/>
      <c r="D321" s="61"/>
    </row>
    <row r="322" spans="1:4" ht="12.75">
      <c r="A322" s="60"/>
      <c r="B322" s="61"/>
      <c r="C322" s="60"/>
      <c r="D322" s="61"/>
    </row>
    <row r="323" spans="1:4" ht="12.75">
      <c r="A323" s="60"/>
      <c r="B323" s="61"/>
      <c r="C323" s="60"/>
      <c r="D323" s="61"/>
    </row>
    <row r="324" spans="1:4" ht="12.75">
      <c r="A324" s="60"/>
      <c r="B324" s="61"/>
      <c r="C324" s="60"/>
      <c r="D324" s="61"/>
    </row>
    <row r="325" spans="1:4" ht="12.75">
      <c r="A325" s="60"/>
      <c r="B325" s="61"/>
      <c r="C325" s="60"/>
      <c r="D325" s="61"/>
    </row>
    <row r="326" spans="1:4" ht="12.75">
      <c r="A326" s="60"/>
      <c r="B326" s="61"/>
      <c r="C326" s="60"/>
      <c r="D326" s="61"/>
    </row>
    <row r="327" spans="1:4" ht="12.75">
      <c r="A327" s="60"/>
      <c r="B327" s="61"/>
      <c r="C327" s="60"/>
      <c r="D327" s="61"/>
    </row>
    <row r="328" spans="1:4" ht="12.75">
      <c r="A328" s="60"/>
      <c r="B328" s="61"/>
      <c r="C328" s="60"/>
      <c r="D328" s="61"/>
    </row>
    <row r="329" spans="1:4" ht="12.75">
      <c r="A329" s="60"/>
      <c r="B329" s="61"/>
      <c r="C329" s="60"/>
      <c r="D329" s="61"/>
    </row>
    <row r="330" spans="1:4" ht="12.75">
      <c r="A330" s="60"/>
      <c r="B330" s="61"/>
      <c r="C330" s="60"/>
      <c r="D330" s="61"/>
    </row>
    <row r="331" spans="1:4" ht="12.75">
      <c r="A331" s="60"/>
      <c r="B331" s="61"/>
      <c r="C331" s="60"/>
      <c r="D331" s="61"/>
    </row>
    <row r="332" spans="1:4" ht="12.75">
      <c r="A332" s="60"/>
      <c r="B332" s="61"/>
      <c r="C332" s="60"/>
      <c r="D332" s="61"/>
    </row>
    <row r="333" spans="1:4" ht="12.75">
      <c r="A333" s="60"/>
      <c r="B333" s="61"/>
      <c r="C333" s="60"/>
      <c r="D333" s="61"/>
    </row>
    <row r="334" spans="1:4" ht="12.75">
      <c r="A334" s="60"/>
      <c r="B334" s="61"/>
      <c r="C334" s="60"/>
      <c r="D334" s="61"/>
    </row>
    <row r="335" spans="1:4" ht="12.75">
      <c r="A335" s="60"/>
      <c r="B335" s="61"/>
      <c r="C335" s="60"/>
      <c r="D335" s="61"/>
    </row>
    <row r="336" spans="1:4" ht="12.75">
      <c r="A336" s="60"/>
      <c r="B336" s="61"/>
      <c r="C336" s="60"/>
      <c r="D336" s="61"/>
    </row>
    <row r="337" spans="1:4" ht="12.75">
      <c r="A337" s="60"/>
      <c r="B337" s="61"/>
      <c r="C337" s="60"/>
      <c r="D337" s="61"/>
    </row>
    <row r="338" spans="1:4" ht="12.75">
      <c r="A338" s="60"/>
      <c r="B338" s="61"/>
      <c r="C338" s="60"/>
      <c r="D338" s="61"/>
    </row>
    <row r="339" spans="1:4" ht="12.75">
      <c r="A339" s="60"/>
      <c r="B339" s="61"/>
      <c r="C339" s="60"/>
      <c r="D339" s="61"/>
    </row>
    <row r="340" spans="1:4" ht="12.75">
      <c r="A340" s="60"/>
      <c r="B340" s="61"/>
      <c r="C340" s="60"/>
      <c r="D340" s="61"/>
    </row>
    <row r="341" spans="1:4" ht="12.75">
      <c r="A341" s="60"/>
      <c r="B341" s="61"/>
      <c r="C341" s="60"/>
      <c r="D341" s="61"/>
    </row>
    <row r="342" spans="1:4" ht="12.75">
      <c r="A342" s="60"/>
      <c r="B342" s="61"/>
      <c r="C342" s="60"/>
      <c r="D342" s="61"/>
    </row>
    <row r="343" spans="1:4" ht="12.75">
      <c r="A343" s="60"/>
      <c r="B343" s="61"/>
      <c r="C343" s="60"/>
      <c r="D343" s="61"/>
    </row>
    <row r="344" spans="1:4" ht="12.75">
      <c r="A344" s="60"/>
      <c r="B344" s="61"/>
      <c r="C344" s="60"/>
      <c r="D344" s="61"/>
    </row>
    <row r="345" spans="1:4" ht="12.75">
      <c r="A345" s="60"/>
      <c r="B345" s="61"/>
      <c r="C345" s="60"/>
      <c r="D345" s="61"/>
    </row>
    <row r="346" spans="1:4" ht="12.75">
      <c r="A346" s="60"/>
      <c r="B346" s="61"/>
      <c r="C346" s="60"/>
      <c r="D346" s="61"/>
    </row>
    <row r="347" spans="1:4" ht="12.75">
      <c r="A347" s="60"/>
      <c r="B347" s="61"/>
      <c r="C347" s="60"/>
      <c r="D347" s="61"/>
    </row>
    <row r="348" spans="1:4" ht="12.75">
      <c r="A348" s="60"/>
      <c r="B348" s="61"/>
      <c r="C348" s="60"/>
      <c r="D348" s="61"/>
    </row>
    <row r="349" spans="1:4" ht="12.75">
      <c r="A349" s="60"/>
      <c r="B349" s="61"/>
      <c r="C349" s="60"/>
      <c r="D349" s="61"/>
    </row>
    <row r="350" spans="1:4" ht="12.75">
      <c r="A350" s="60"/>
      <c r="B350" s="61"/>
      <c r="C350" s="60"/>
      <c r="D350" s="61"/>
    </row>
    <row r="351" spans="1:4" ht="12.75">
      <c r="A351" s="60"/>
      <c r="B351" s="61"/>
      <c r="C351" s="60"/>
      <c r="D351" s="61"/>
    </row>
    <row r="352" spans="1:4" ht="12.75">
      <c r="A352" s="60"/>
      <c r="B352" s="61"/>
      <c r="C352" s="60"/>
      <c r="D352" s="61"/>
    </row>
    <row r="353" spans="1:4" ht="12.75">
      <c r="A353" s="60"/>
      <c r="B353" s="61"/>
      <c r="C353" s="60"/>
      <c r="D353" s="61"/>
    </row>
    <row r="354" spans="1:4" ht="12.75">
      <c r="A354" s="60"/>
      <c r="B354" s="61"/>
      <c r="C354" s="60"/>
      <c r="D354" s="61"/>
    </row>
    <row r="355" spans="1:4" ht="12.75">
      <c r="A355" s="60"/>
      <c r="B355" s="61"/>
      <c r="C355" s="60"/>
      <c r="D355" s="61"/>
    </row>
    <row r="356" spans="1:4" ht="12.75">
      <c r="A356" s="60"/>
      <c r="B356" s="61"/>
      <c r="C356" s="60"/>
      <c r="D356" s="61"/>
    </row>
    <row r="357" spans="1:4" ht="12.75">
      <c r="A357" s="60"/>
      <c r="B357" s="61"/>
      <c r="C357" s="60"/>
      <c r="D357" s="61"/>
    </row>
    <row r="358" spans="1:4" ht="12.75">
      <c r="A358" s="60"/>
      <c r="B358" s="61"/>
      <c r="C358" s="60"/>
      <c r="D358" s="61"/>
    </row>
    <row r="359" spans="1:4" ht="12.75">
      <c r="A359" s="60"/>
      <c r="B359" s="61"/>
      <c r="C359" s="60"/>
      <c r="D359" s="61"/>
    </row>
    <row r="360" spans="1:4" ht="12.75">
      <c r="A360" s="60"/>
      <c r="B360" s="61"/>
      <c r="C360" s="60"/>
      <c r="D360" s="61"/>
    </row>
    <row r="361" spans="1:4" ht="12.75">
      <c r="A361" s="60"/>
      <c r="B361" s="61"/>
      <c r="C361" s="60"/>
      <c r="D361" s="61"/>
    </row>
    <row r="362" spans="1:4" ht="12.75">
      <c r="A362" s="60"/>
      <c r="B362" s="61"/>
      <c r="C362" s="60"/>
      <c r="D362" s="61"/>
    </row>
    <row r="363" spans="1:4" ht="12.75">
      <c r="A363" s="60"/>
      <c r="B363" s="61"/>
      <c r="C363" s="60"/>
      <c r="D363" s="61"/>
    </row>
    <row r="364" spans="1:4" ht="12.75">
      <c r="A364" s="60"/>
      <c r="B364" s="61"/>
      <c r="C364" s="60"/>
      <c r="D364" s="61"/>
    </row>
    <row r="365" spans="1:4" ht="12.75">
      <c r="A365" s="60"/>
      <c r="B365" s="61"/>
      <c r="C365" s="60"/>
      <c r="D365" s="61"/>
    </row>
    <row r="366" spans="1:4" ht="12.75">
      <c r="A366" s="60"/>
      <c r="B366" s="61"/>
      <c r="C366" s="60"/>
      <c r="D366" s="61"/>
    </row>
    <row r="367" spans="1:4" ht="12.75">
      <c r="A367" s="60"/>
      <c r="B367" s="61"/>
      <c r="C367" s="60"/>
      <c r="D367" s="61"/>
    </row>
    <row r="368" spans="1:4" ht="12.75">
      <c r="A368" s="60"/>
      <c r="B368" s="61"/>
      <c r="C368" s="60"/>
      <c r="D368" s="61"/>
    </row>
    <row r="369" spans="1:4" ht="12.75">
      <c r="A369" s="60"/>
      <c r="B369" s="61"/>
      <c r="C369" s="60"/>
      <c r="D369" s="61"/>
    </row>
    <row r="370" spans="1:4" ht="12.75">
      <c r="A370" s="60"/>
      <c r="B370" s="61"/>
      <c r="C370" s="60"/>
      <c r="D370" s="61"/>
    </row>
    <row r="371" spans="1:4" ht="12.75">
      <c r="A371" s="60"/>
      <c r="B371" s="61"/>
      <c r="C371" s="60"/>
      <c r="D371" s="61"/>
    </row>
    <row r="372" spans="1:4" ht="12.75">
      <c r="A372" s="60"/>
      <c r="B372" s="61"/>
      <c r="C372" s="60"/>
      <c r="D372" s="61"/>
    </row>
    <row r="373" spans="1:4" ht="12.75">
      <c r="A373" s="60"/>
      <c r="B373" s="61"/>
      <c r="C373" s="60"/>
      <c r="D373" s="61"/>
    </row>
    <row r="374" spans="1:4" ht="12.75">
      <c r="A374" s="60"/>
      <c r="B374" s="61"/>
      <c r="C374" s="60"/>
      <c r="D374" s="61"/>
    </row>
    <row r="375" spans="1:4" ht="12.75">
      <c r="A375" s="60"/>
      <c r="B375" s="61"/>
      <c r="C375" s="60"/>
      <c r="D375" s="61"/>
    </row>
    <row r="376" spans="1:4" ht="12.75">
      <c r="A376" s="60"/>
      <c r="B376" s="61"/>
      <c r="C376" s="60"/>
      <c r="D376" s="61"/>
    </row>
    <row r="377" spans="1:4" ht="12.75">
      <c r="A377" s="60"/>
      <c r="B377" s="61"/>
      <c r="C377" s="60"/>
      <c r="D377" s="61"/>
    </row>
    <row r="378" spans="1:4" ht="12.75">
      <c r="A378" s="60"/>
      <c r="B378" s="61"/>
      <c r="C378" s="60"/>
      <c r="D378" s="61"/>
    </row>
    <row r="379" spans="1:4" ht="12.75">
      <c r="A379" s="60"/>
      <c r="B379" s="61"/>
      <c r="C379" s="60"/>
      <c r="D379" s="61"/>
    </row>
    <row r="380" spans="1:4" ht="12.75">
      <c r="A380" s="60"/>
      <c r="B380" s="61"/>
      <c r="C380" s="60"/>
      <c r="D380" s="61"/>
    </row>
    <row r="381" spans="1:4" ht="12.75">
      <c r="A381" s="60"/>
      <c r="B381" s="61"/>
      <c r="C381" s="60"/>
      <c r="D381" s="61"/>
    </row>
    <row r="382" spans="1:4" ht="12.75">
      <c r="A382" s="60"/>
      <c r="B382" s="61"/>
      <c r="C382" s="60"/>
      <c r="D382" s="61"/>
    </row>
    <row r="383" spans="1:4" ht="12.75">
      <c r="A383" s="60"/>
      <c r="B383" s="61"/>
      <c r="C383" s="60"/>
      <c r="D383" s="61"/>
    </row>
    <row r="384" spans="1:4" ht="12.75">
      <c r="A384" s="60"/>
      <c r="B384" s="61"/>
      <c r="C384" s="60"/>
      <c r="D384" s="61"/>
    </row>
    <row r="385" spans="1:4" ht="12.75">
      <c r="A385" s="60"/>
      <c r="B385" s="61"/>
      <c r="C385" s="60"/>
      <c r="D385" s="61"/>
    </row>
    <row r="386" spans="1:4" ht="12.75">
      <c r="A386" s="60"/>
      <c r="B386" s="61"/>
      <c r="C386" s="60"/>
      <c r="D386" s="61"/>
    </row>
    <row r="387" spans="1:4" ht="12.75">
      <c r="A387" s="60"/>
      <c r="B387" s="61"/>
      <c r="C387" s="60"/>
      <c r="D387" s="61"/>
    </row>
    <row r="388" spans="1:4" ht="12.75">
      <c r="A388" s="60"/>
      <c r="B388" s="61"/>
      <c r="C388" s="60"/>
      <c r="D388" s="61"/>
    </row>
    <row r="389" spans="1:4" ht="12.75">
      <c r="A389" s="60"/>
      <c r="B389" s="61"/>
      <c r="C389" s="60"/>
      <c r="D389" s="61"/>
    </row>
    <row r="390" spans="1:4" ht="12.75">
      <c r="A390" s="60"/>
      <c r="B390" s="61"/>
      <c r="C390" s="60"/>
      <c r="D390" s="61"/>
    </row>
    <row r="391" spans="1:4" ht="12.75">
      <c r="A391" s="60"/>
      <c r="B391" s="61"/>
      <c r="C391" s="60"/>
      <c r="D391" s="61"/>
    </row>
    <row r="392" spans="1:4" ht="12.75">
      <c r="A392" s="60"/>
      <c r="B392" s="61"/>
      <c r="C392" s="60"/>
      <c r="D392" s="61"/>
    </row>
    <row r="393" spans="1:4" ht="12.75">
      <c r="A393" s="60"/>
      <c r="B393" s="61"/>
      <c r="C393" s="60"/>
      <c r="D393" s="61"/>
    </row>
    <row r="394" spans="1:4" ht="12.75">
      <c r="A394" s="60"/>
      <c r="B394" s="61"/>
      <c r="C394" s="60"/>
      <c r="D394" s="61"/>
    </row>
    <row r="395" spans="1:4" ht="12.75">
      <c r="A395" s="60"/>
      <c r="B395" s="61"/>
      <c r="C395" s="60"/>
      <c r="D395" s="61"/>
    </row>
    <row r="396" spans="1:4" ht="12.75">
      <c r="A396" s="60"/>
      <c r="B396" s="61"/>
      <c r="C396" s="60"/>
      <c r="D396" s="61"/>
    </row>
    <row r="397" spans="1:4" ht="12.75">
      <c r="A397" s="60"/>
      <c r="B397" s="61"/>
      <c r="C397" s="60"/>
      <c r="D397" s="61"/>
    </row>
    <row r="398" spans="1:4" ht="12.75">
      <c r="A398" s="60"/>
      <c r="B398" s="61"/>
      <c r="C398" s="60"/>
      <c r="D398" s="61"/>
    </row>
    <row r="399" spans="1:4" ht="12.75">
      <c r="A399" s="60"/>
      <c r="B399" s="61"/>
      <c r="C399" s="60"/>
      <c r="D399" s="61"/>
    </row>
    <row r="400" spans="1:4" ht="12.75">
      <c r="A400" s="60"/>
      <c r="B400" s="61"/>
      <c r="C400" s="60"/>
      <c r="D400" s="61"/>
    </row>
    <row r="401" spans="1:4" ht="12.75">
      <c r="A401" s="60"/>
      <c r="B401" s="61"/>
      <c r="C401" s="60"/>
      <c r="D401" s="61"/>
    </row>
    <row r="402" spans="1:4" ht="12.75">
      <c r="A402" s="60"/>
      <c r="B402" s="61"/>
      <c r="C402" s="60"/>
      <c r="D402" s="61"/>
    </row>
    <row r="403" spans="1:4" ht="12.75">
      <c r="A403" s="60"/>
      <c r="B403" s="61"/>
      <c r="C403" s="60"/>
      <c r="D403" s="61"/>
    </row>
    <row r="404" spans="1:4" ht="12.75">
      <c r="A404" s="60"/>
      <c r="B404" s="61"/>
      <c r="C404" s="60"/>
      <c r="D404" s="61"/>
    </row>
    <row r="405" spans="1:4" ht="12.75">
      <c r="A405" s="60"/>
      <c r="B405" s="61"/>
      <c r="C405" s="60"/>
      <c r="D405" s="61"/>
    </row>
    <row r="406" spans="1:4" ht="12.75">
      <c r="A406" s="60"/>
      <c r="B406" s="61"/>
      <c r="C406" s="60"/>
      <c r="D406" s="61"/>
    </row>
    <row r="407" spans="1:4" ht="12.75">
      <c r="A407" s="60"/>
      <c r="B407" s="61"/>
      <c r="C407" s="60"/>
      <c r="D407" s="61"/>
    </row>
    <row r="408" spans="1:4" ht="12.75">
      <c r="A408" s="60"/>
      <c r="B408" s="61"/>
      <c r="C408" s="60"/>
      <c r="D408" s="61"/>
    </row>
    <row r="409" spans="1:4" ht="12.75">
      <c r="A409" s="60"/>
      <c r="B409" s="61"/>
      <c r="C409" s="60"/>
      <c r="D409" s="61"/>
    </row>
    <row r="410" spans="1:4" ht="12.75">
      <c r="A410" s="60"/>
      <c r="B410" s="61"/>
      <c r="C410" s="60"/>
      <c r="D410" s="61"/>
    </row>
    <row r="411" spans="1:4" ht="12.75">
      <c r="A411" s="60"/>
      <c r="B411" s="61"/>
      <c r="C411" s="60"/>
      <c r="D411" s="61"/>
    </row>
    <row r="412" spans="1:4" ht="12.75">
      <c r="A412" s="60"/>
      <c r="B412" s="61"/>
      <c r="C412" s="60"/>
      <c r="D412" s="61"/>
    </row>
    <row r="413" spans="1:4" ht="12.75">
      <c r="A413" s="60"/>
      <c r="B413" s="61"/>
      <c r="C413" s="60"/>
      <c r="D413" s="61"/>
    </row>
    <row r="414" spans="1:4" ht="12.75">
      <c r="A414" s="60"/>
      <c r="B414" s="61"/>
      <c r="C414" s="60"/>
      <c r="D414" s="61"/>
    </row>
    <row r="415" spans="1:4" ht="12.75">
      <c r="A415" s="60"/>
      <c r="B415" s="61"/>
      <c r="C415" s="60"/>
      <c r="D415" s="61"/>
    </row>
    <row r="416" spans="1:4" ht="12.75">
      <c r="A416" s="60"/>
      <c r="B416" s="61"/>
      <c r="C416" s="60"/>
      <c r="D416" s="61"/>
    </row>
    <row r="417" spans="1:4" ht="12.75">
      <c r="A417" s="60"/>
      <c r="B417" s="61"/>
      <c r="C417" s="60"/>
      <c r="D417" s="61"/>
    </row>
    <row r="418" spans="1:4" ht="12.75">
      <c r="A418" s="60"/>
      <c r="B418" s="61"/>
      <c r="C418" s="60"/>
      <c r="D418" s="61"/>
    </row>
    <row r="419" spans="1:4" ht="12.75">
      <c r="A419" s="60"/>
      <c r="B419" s="61"/>
      <c r="C419" s="60"/>
      <c r="D419" s="61"/>
    </row>
    <row r="420" spans="1:4" ht="12.75">
      <c r="A420" s="60"/>
      <c r="B420" s="61"/>
      <c r="C420" s="60"/>
      <c r="D420" s="61"/>
    </row>
    <row r="421" spans="1:4" ht="12.75">
      <c r="A421" s="60"/>
      <c r="B421" s="61"/>
      <c r="C421" s="60"/>
      <c r="D421" s="61"/>
    </row>
    <row r="422" spans="1:4" ht="12.75">
      <c r="A422" s="60"/>
      <c r="B422" s="61"/>
      <c r="C422" s="60"/>
      <c r="D422" s="61"/>
    </row>
    <row r="423" spans="1:4" ht="12.75">
      <c r="A423" s="60"/>
      <c r="B423" s="61"/>
      <c r="C423" s="60"/>
      <c r="D423" s="61"/>
    </row>
    <row r="424" spans="1:4" ht="12.75">
      <c r="A424" s="60"/>
      <c r="B424" s="61"/>
      <c r="C424" s="60"/>
      <c r="D424" s="61"/>
    </row>
    <row r="425" spans="1:4" ht="12.75">
      <c r="A425" s="60"/>
      <c r="B425" s="61"/>
      <c r="C425" s="60"/>
      <c r="D425" s="61"/>
    </row>
    <row r="426" spans="1:4" ht="12.75">
      <c r="A426" s="60"/>
      <c r="B426" s="61"/>
      <c r="C426" s="60"/>
      <c r="D426" s="61"/>
    </row>
    <row r="427" spans="1:4" ht="12.75">
      <c r="A427" s="60"/>
      <c r="B427" s="61"/>
      <c r="C427" s="60"/>
      <c r="D427" s="61"/>
    </row>
    <row r="428" spans="1:4" ht="12.75">
      <c r="A428" s="60"/>
      <c r="B428" s="61"/>
      <c r="C428" s="60"/>
      <c r="D428" s="61"/>
    </row>
    <row r="429" spans="1:4" ht="12.75">
      <c r="A429" s="60"/>
      <c r="B429" s="61"/>
      <c r="C429" s="60"/>
      <c r="D429" s="61"/>
    </row>
    <row r="430" spans="1:4" ht="12.75">
      <c r="A430" s="60"/>
      <c r="B430" s="61"/>
      <c r="C430" s="60"/>
      <c r="D430" s="61"/>
    </row>
    <row r="431" spans="1:4" ht="12.75">
      <c r="A431" s="60"/>
      <c r="B431" s="61"/>
      <c r="C431" s="60"/>
      <c r="D431" s="61"/>
    </row>
    <row r="432" spans="1:4" ht="12.75">
      <c r="A432" s="60"/>
      <c r="B432" s="61"/>
      <c r="C432" s="60"/>
      <c r="D432" s="61"/>
    </row>
    <row r="433" spans="1:4" ht="12.75">
      <c r="A433" s="60"/>
      <c r="B433" s="61"/>
      <c r="C433" s="60"/>
      <c r="D433" s="61"/>
    </row>
    <row r="434" spans="1:4" ht="12.75">
      <c r="A434" s="60"/>
      <c r="B434" s="61"/>
      <c r="C434" s="60"/>
      <c r="D434" s="61"/>
    </row>
    <row r="435" spans="1:4" ht="12.75">
      <c r="A435" s="60"/>
      <c r="B435" s="61"/>
      <c r="C435" s="60"/>
      <c r="D435" s="61"/>
    </row>
    <row r="436" spans="1:4" ht="12.75">
      <c r="A436" s="60"/>
      <c r="B436" s="61"/>
      <c r="C436" s="60"/>
      <c r="D436" s="61"/>
    </row>
    <row r="437" spans="1:4" ht="12.75">
      <c r="A437" s="60"/>
      <c r="B437" s="61"/>
      <c r="C437" s="60"/>
      <c r="D437" s="61"/>
    </row>
    <row r="438" spans="1:4" ht="12.75">
      <c r="A438" s="60"/>
      <c r="B438" s="61"/>
      <c r="C438" s="60"/>
      <c r="D438" s="61"/>
    </row>
    <row r="439" spans="1:4" ht="12.75">
      <c r="A439" s="60"/>
      <c r="B439" s="61"/>
      <c r="C439" s="60"/>
      <c r="D439" s="61"/>
    </row>
    <row r="440" spans="1:4" ht="12.75">
      <c r="A440" s="60"/>
      <c r="B440" s="61"/>
      <c r="C440" s="60"/>
      <c r="D440" s="61"/>
    </row>
    <row r="441" spans="1:4" ht="12.75">
      <c r="A441" s="60"/>
      <c r="B441" s="61"/>
      <c r="C441" s="60"/>
      <c r="D441" s="61"/>
    </row>
    <row r="442" spans="1:4" ht="12.75">
      <c r="A442" s="60"/>
      <c r="B442" s="61"/>
      <c r="C442" s="60"/>
      <c r="D442" s="61"/>
    </row>
    <row r="443" spans="1:4" ht="12.75">
      <c r="A443" s="60"/>
      <c r="B443" s="61"/>
      <c r="C443" s="60"/>
      <c r="D443" s="61"/>
    </row>
    <row r="444" spans="1:4" ht="12.75">
      <c r="A444" s="60"/>
      <c r="B444" s="61"/>
      <c r="C444" s="60"/>
      <c r="D444" s="61"/>
    </row>
    <row r="445" spans="1:4" ht="12.75">
      <c r="A445" s="60"/>
      <c r="B445" s="61"/>
      <c r="C445" s="60"/>
      <c r="D445" s="61"/>
    </row>
    <row r="446" spans="1:4" ht="12.75">
      <c r="A446" s="60"/>
      <c r="B446" s="61"/>
      <c r="C446" s="60"/>
      <c r="D446" s="61"/>
    </row>
    <row r="447" spans="1:4" ht="12.75">
      <c r="A447" s="60"/>
      <c r="B447" s="61"/>
      <c r="C447" s="60"/>
      <c r="D447" s="61"/>
    </row>
    <row r="448" spans="1:4" ht="12.75">
      <c r="A448" s="60"/>
      <c r="B448" s="61"/>
      <c r="C448" s="60"/>
      <c r="D448" s="61"/>
    </row>
    <row r="449" spans="1:4" ht="12.75">
      <c r="A449" s="60"/>
      <c r="B449" s="61"/>
      <c r="C449" s="60"/>
      <c r="D449" s="61"/>
    </row>
    <row r="450" spans="1:4" ht="12.75">
      <c r="A450" s="60"/>
      <c r="B450" s="61"/>
      <c r="C450" s="60"/>
      <c r="D450" s="61"/>
    </row>
    <row r="451" spans="1:4" ht="12.75">
      <c r="A451" s="60"/>
      <c r="B451" s="61"/>
      <c r="C451" s="60"/>
      <c r="D451" s="61"/>
    </row>
    <row r="452" spans="1:4" ht="12.75">
      <c r="A452" s="60"/>
      <c r="B452" s="61"/>
      <c r="C452" s="60"/>
      <c r="D452" s="61"/>
    </row>
    <row r="453" spans="1:4" ht="12.75">
      <c r="A453" s="60"/>
      <c r="B453" s="61"/>
      <c r="C453" s="60"/>
      <c r="D453" s="61"/>
    </row>
    <row r="454" spans="1:4" ht="12.75">
      <c r="A454" s="60"/>
      <c r="B454" s="61"/>
      <c r="C454" s="60"/>
      <c r="D454" s="61"/>
    </row>
    <row r="455" spans="1:4" ht="12.75">
      <c r="A455" s="60"/>
      <c r="B455" s="61"/>
      <c r="C455" s="60"/>
      <c r="D455" s="61"/>
    </row>
    <row r="456" spans="1:4" ht="12.75">
      <c r="A456" s="60"/>
      <c r="B456" s="61"/>
      <c r="C456" s="60"/>
      <c r="D456" s="61"/>
    </row>
    <row r="457" spans="1:4" ht="12.75">
      <c r="A457" s="60"/>
      <c r="B457" s="61"/>
      <c r="C457" s="60"/>
      <c r="D457" s="61"/>
    </row>
    <row r="458" spans="1:4" ht="12.75">
      <c r="A458" s="60"/>
      <c r="B458" s="61"/>
      <c r="C458" s="60"/>
      <c r="D458" s="61"/>
    </row>
    <row r="459" spans="1:4" ht="12.75">
      <c r="A459" s="60"/>
      <c r="B459" s="61"/>
      <c r="C459" s="60"/>
      <c r="D459" s="61"/>
    </row>
    <row r="460" spans="1:4" ht="12.75">
      <c r="A460" s="60"/>
      <c r="B460" s="61"/>
      <c r="C460" s="60"/>
      <c r="D460" s="61"/>
    </row>
    <row r="461" spans="1:4" ht="12.75">
      <c r="A461" s="60"/>
      <c r="B461" s="61"/>
      <c r="C461" s="60"/>
      <c r="D461" s="61"/>
    </row>
    <row r="462" spans="1:4" ht="12.75">
      <c r="A462" s="60"/>
      <c r="B462" s="61"/>
      <c r="C462" s="60"/>
      <c r="D462" s="61"/>
    </row>
    <row r="463" spans="1:4" ht="12.75">
      <c r="A463" s="60"/>
      <c r="B463" s="61"/>
      <c r="C463" s="60"/>
      <c r="D463" s="61"/>
    </row>
    <row r="464" spans="1:4" ht="12.75">
      <c r="A464" s="60"/>
      <c r="B464" s="61"/>
      <c r="C464" s="60"/>
      <c r="D464" s="61"/>
    </row>
    <row r="465" spans="1:4" ht="12.75">
      <c r="A465" s="60"/>
      <c r="B465" s="61"/>
      <c r="C465" s="60"/>
      <c r="D465" s="61"/>
    </row>
    <row r="466" spans="1:4" ht="12.75">
      <c r="A466" s="60"/>
      <c r="B466" s="61"/>
      <c r="C466" s="60"/>
      <c r="D466" s="61"/>
    </row>
    <row r="467" spans="1:4" ht="12.75">
      <c r="A467" s="60"/>
      <c r="B467" s="61"/>
      <c r="C467" s="60"/>
      <c r="D467" s="61"/>
    </row>
    <row r="468" spans="1:4" ht="12.75">
      <c r="A468" s="60"/>
      <c r="B468" s="61"/>
      <c r="C468" s="60"/>
      <c r="D468" s="61"/>
    </row>
    <row r="469" spans="1:4" ht="12.75">
      <c r="A469" s="60"/>
      <c r="B469" s="61"/>
      <c r="C469" s="60"/>
      <c r="D469" s="61"/>
    </row>
    <row r="470" spans="1:4" ht="12.75">
      <c r="A470" s="60"/>
      <c r="B470" s="61"/>
      <c r="C470" s="60"/>
      <c r="D470" s="61"/>
    </row>
    <row r="471" spans="1:4" ht="12.75">
      <c r="A471" s="60"/>
      <c r="B471" s="61"/>
      <c r="C471" s="60"/>
      <c r="D471" s="61"/>
    </row>
    <row r="472" spans="1:4" ht="12.75">
      <c r="A472" s="60"/>
      <c r="B472" s="61"/>
      <c r="C472" s="60"/>
      <c r="D472" s="61"/>
    </row>
    <row r="473" spans="1:4" ht="12.75">
      <c r="A473" s="60"/>
      <c r="B473" s="61"/>
      <c r="C473" s="60"/>
      <c r="D473" s="61"/>
    </row>
    <row r="474" spans="1:4" ht="12.75">
      <c r="A474" s="60"/>
      <c r="B474" s="61"/>
      <c r="C474" s="60"/>
      <c r="D474" s="61"/>
    </row>
    <row r="475" spans="1:4" ht="12.75">
      <c r="A475" s="60"/>
      <c r="B475" s="61"/>
      <c r="C475" s="60"/>
      <c r="D475" s="61"/>
    </row>
    <row r="476" spans="1:4" ht="12.75">
      <c r="A476" s="60"/>
      <c r="B476" s="61"/>
      <c r="C476" s="60"/>
      <c r="D476" s="61"/>
    </row>
    <row r="477" spans="1:4" ht="12.75">
      <c r="A477" s="60"/>
      <c r="B477" s="61"/>
      <c r="C477" s="60"/>
      <c r="D477" s="61"/>
    </row>
    <row r="478" spans="1:4" ht="12.75">
      <c r="A478" s="60"/>
      <c r="B478" s="61"/>
      <c r="C478" s="60"/>
      <c r="D478" s="61"/>
    </row>
    <row r="479" spans="1:4" ht="12.75">
      <c r="A479" s="60"/>
      <c r="B479" s="61"/>
      <c r="C479" s="60"/>
      <c r="D479" s="61"/>
    </row>
    <row r="480" spans="1:4" ht="12.75">
      <c r="A480" s="60"/>
      <c r="B480" s="61"/>
      <c r="C480" s="60"/>
      <c r="D480" s="61"/>
    </row>
    <row r="481" spans="1:4" ht="12.75">
      <c r="A481" s="60"/>
      <c r="B481" s="61"/>
      <c r="C481" s="60"/>
      <c r="D481" s="61"/>
    </row>
    <row r="482" spans="1:4" ht="12.75">
      <c r="A482" s="60"/>
      <c r="B482" s="61"/>
      <c r="C482" s="60"/>
      <c r="D482" s="61"/>
    </row>
    <row r="483" spans="1:4" ht="12.75">
      <c r="A483" s="60"/>
      <c r="B483" s="61"/>
      <c r="C483" s="60"/>
      <c r="D483" s="61"/>
    </row>
    <row r="484" spans="1:4" ht="12.75">
      <c r="A484" s="60"/>
      <c r="B484" s="61"/>
      <c r="C484" s="60"/>
      <c r="D484" s="61"/>
    </row>
    <row r="485" spans="1:4" ht="12.75">
      <c r="A485" s="60"/>
      <c r="B485" s="61"/>
      <c r="C485" s="60"/>
      <c r="D485" s="61"/>
    </row>
    <row r="486" spans="1:4" ht="12.75">
      <c r="A486" s="60"/>
      <c r="B486" s="61"/>
      <c r="C486" s="60"/>
      <c r="D486" s="61"/>
    </row>
    <row r="487" spans="1:4" ht="12.75">
      <c r="A487" s="60"/>
      <c r="B487" s="61"/>
      <c r="C487" s="60"/>
      <c r="D487" s="61"/>
    </row>
    <row r="488" spans="1:4" ht="12.75">
      <c r="A488" s="60"/>
      <c r="B488" s="61"/>
      <c r="C488" s="60"/>
      <c r="D488" s="61"/>
    </row>
    <row r="489" spans="1:4" ht="12.75">
      <c r="A489" s="60"/>
      <c r="B489" s="61"/>
      <c r="C489" s="60"/>
      <c r="D489" s="61"/>
    </row>
    <row r="490" spans="1:4" ht="12.75">
      <c r="A490" s="60"/>
      <c r="B490" s="61"/>
      <c r="C490" s="60"/>
      <c r="D490" s="61"/>
    </row>
    <row r="491" spans="1:4" ht="12.75">
      <c r="A491" s="60"/>
      <c r="B491" s="61"/>
      <c r="C491" s="60"/>
      <c r="D491" s="61"/>
    </row>
    <row r="492" spans="1:4" ht="12.75">
      <c r="A492" s="60"/>
      <c r="B492" s="61"/>
      <c r="C492" s="60"/>
      <c r="D492" s="61"/>
    </row>
    <row r="493" spans="1:4" ht="12.75">
      <c r="A493" s="60"/>
      <c r="B493" s="61"/>
      <c r="C493" s="60"/>
      <c r="D493" s="61"/>
    </row>
    <row r="494" spans="1:4" ht="12.75">
      <c r="A494" s="60"/>
      <c r="B494" s="61"/>
      <c r="C494" s="60"/>
      <c r="D494" s="61"/>
    </row>
    <row r="495" spans="1:4" ht="12.75">
      <c r="A495" s="60"/>
      <c r="B495" s="61"/>
      <c r="C495" s="60"/>
      <c r="D495" s="61"/>
    </row>
    <row r="496" spans="1:4" ht="12.75">
      <c r="A496" s="60"/>
      <c r="B496" s="61"/>
      <c r="C496" s="60"/>
      <c r="D496" s="61"/>
    </row>
    <row r="497" spans="1:4" ht="12.75">
      <c r="A497" s="60"/>
      <c r="B497" s="61"/>
      <c r="C497" s="60"/>
      <c r="D497" s="61"/>
    </row>
    <row r="498" spans="1:4" ht="12.75">
      <c r="A498" s="60"/>
      <c r="B498" s="61"/>
      <c r="C498" s="60"/>
      <c r="D498" s="61"/>
    </row>
    <row r="499" spans="1:4" ht="12.75">
      <c r="A499" s="60"/>
      <c r="B499" s="61"/>
      <c r="C499" s="60"/>
      <c r="D499" s="61"/>
    </row>
    <row r="500" spans="1:4" ht="12.75">
      <c r="A500" s="60"/>
      <c r="B500" s="61"/>
      <c r="C500" s="60"/>
      <c r="D500" s="61"/>
    </row>
    <row r="501" spans="1:4" ht="12.75">
      <c r="A501" s="60"/>
      <c r="B501" s="61"/>
      <c r="C501" s="60"/>
      <c r="D501" s="61"/>
    </row>
    <row r="502" spans="1:4" ht="12.75">
      <c r="A502" s="60"/>
      <c r="B502" s="61"/>
      <c r="C502" s="60"/>
      <c r="D502" s="61"/>
    </row>
    <row r="503" spans="1:4" ht="12.75">
      <c r="A503" s="60"/>
      <c r="B503" s="61"/>
      <c r="C503" s="60"/>
      <c r="D503" s="61"/>
    </row>
    <row r="504" spans="1:4" ht="12.75">
      <c r="A504" s="60"/>
      <c r="B504" s="61"/>
      <c r="C504" s="60"/>
      <c r="D504" s="61"/>
    </row>
    <row r="505" spans="1:4" ht="12.75">
      <c r="A505" s="60"/>
      <c r="B505" s="61"/>
      <c r="C505" s="60"/>
      <c r="D505" s="61"/>
    </row>
    <row r="506" spans="1:4" ht="12.75">
      <c r="A506" s="60"/>
      <c r="B506" s="61"/>
      <c r="C506" s="60"/>
      <c r="D506" s="61"/>
    </row>
    <row r="507" spans="1:4" ht="12.75">
      <c r="A507" s="60"/>
      <c r="B507" s="61"/>
      <c r="C507" s="60"/>
      <c r="D507" s="61"/>
    </row>
    <row r="508" spans="1:4" ht="12.75">
      <c r="A508" s="60"/>
      <c r="B508" s="61"/>
      <c r="C508" s="60"/>
      <c r="D508" s="61"/>
    </row>
    <row r="509" spans="1:4" ht="12.75">
      <c r="A509" s="60"/>
      <c r="B509" s="61"/>
      <c r="C509" s="60"/>
      <c r="D509" s="61"/>
    </row>
    <row r="510" spans="1:4" ht="12.75">
      <c r="A510" s="60"/>
      <c r="B510" s="61"/>
      <c r="C510" s="60"/>
      <c r="D510" s="61"/>
    </row>
    <row r="511" spans="1:4" ht="12.75">
      <c r="A511" s="60"/>
      <c r="B511" s="61"/>
      <c r="C511" s="60"/>
      <c r="D511" s="61"/>
    </row>
    <row r="512" spans="1:4" ht="12.75">
      <c r="A512" s="60"/>
      <c r="B512" s="61"/>
      <c r="C512" s="60"/>
      <c r="D512" s="61"/>
    </row>
    <row r="513" spans="1:4" ht="12.75">
      <c r="A513" s="60"/>
      <c r="B513" s="61"/>
      <c r="C513" s="60"/>
      <c r="D513" s="61"/>
    </row>
    <row r="514" spans="1:4" ht="12.75">
      <c r="A514" s="60"/>
      <c r="B514" s="61"/>
      <c r="C514" s="60"/>
      <c r="D514" s="61"/>
    </row>
    <row r="515" spans="1:4" ht="12.75">
      <c r="A515" s="60"/>
      <c r="B515" s="61"/>
      <c r="C515" s="60"/>
      <c r="D515" s="61"/>
    </row>
    <row r="516" spans="1:4" ht="12.75">
      <c r="A516" s="60"/>
      <c r="B516" s="61"/>
      <c r="C516" s="60"/>
      <c r="D516" s="61"/>
    </row>
    <row r="517" spans="1:4" ht="12.75">
      <c r="A517" s="60"/>
      <c r="B517" s="61"/>
      <c r="C517" s="60"/>
      <c r="D517" s="61"/>
    </row>
    <row r="518" spans="1:4" ht="12.75">
      <c r="A518" s="60"/>
      <c r="B518" s="61"/>
      <c r="C518" s="60"/>
      <c r="D518" s="61"/>
    </row>
    <row r="519" spans="1:4" ht="12.75">
      <c r="A519" s="60"/>
      <c r="B519" s="61"/>
      <c r="C519" s="60"/>
      <c r="D519" s="61"/>
    </row>
    <row r="520" spans="1:4" ht="12.75">
      <c r="A520" s="60"/>
      <c r="B520" s="61"/>
      <c r="C520" s="60"/>
      <c r="D520" s="61"/>
    </row>
    <row r="521" spans="1:4" ht="12.75">
      <c r="A521" s="60"/>
      <c r="B521" s="61"/>
      <c r="C521" s="60"/>
      <c r="D521" s="61"/>
    </row>
    <row r="522" spans="1:4" ht="12.75">
      <c r="A522" s="60"/>
      <c r="B522" s="61"/>
      <c r="C522" s="60"/>
      <c r="D522" s="61"/>
    </row>
    <row r="523" spans="1:4" ht="12.75">
      <c r="A523" s="60"/>
      <c r="B523" s="61"/>
      <c r="C523" s="60"/>
      <c r="D523" s="61"/>
    </row>
    <row r="524" spans="1:4" ht="12.75">
      <c r="A524" s="60"/>
      <c r="B524" s="61"/>
      <c r="C524" s="60"/>
      <c r="D524" s="61"/>
    </row>
    <row r="525" spans="1:4" ht="12.75">
      <c r="A525" s="60"/>
      <c r="B525" s="61"/>
      <c r="C525" s="60"/>
      <c r="D525" s="61"/>
    </row>
    <row r="526" spans="1:4" ht="12.75">
      <c r="A526" s="60"/>
      <c r="B526" s="61"/>
      <c r="C526" s="60"/>
      <c r="D526" s="61"/>
    </row>
    <row r="527" spans="1:4" ht="12.75">
      <c r="A527" s="60"/>
      <c r="B527" s="61"/>
      <c r="C527" s="60"/>
      <c r="D527" s="61"/>
    </row>
    <row r="528" spans="1:4" ht="12.75">
      <c r="A528" s="60"/>
      <c r="B528" s="61"/>
      <c r="C528" s="60"/>
      <c r="D528" s="61"/>
    </row>
    <row r="529" spans="1:4" ht="12.75">
      <c r="A529" s="60"/>
      <c r="B529" s="61"/>
      <c r="C529" s="60"/>
      <c r="D529" s="61"/>
    </row>
    <row r="530" spans="1:4" ht="12.75">
      <c r="A530" s="60"/>
      <c r="B530" s="61"/>
      <c r="C530" s="60"/>
      <c r="D530" s="61"/>
    </row>
    <row r="531" spans="1:4" ht="12.75">
      <c r="A531" s="60"/>
      <c r="B531" s="61"/>
      <c r="C531" s="60"/>
      <c r="D531" s="61"/>
    </row>
    <row r="532" spans="1:4" ht="12.75">
      <c r="A532" s="60"/>
      <c r="B532" s="61"/>
      <c r="C532" s="60"/>
      <c r="D532" s="61"/>
    </row>
    <row r="533" spans="1:4" ht="12.75">
      <c r="A533" s="60"/>
      <c r="B533" s="61"/>
      <c r="C533" s="60"/>
      <c r="D533" s="61"/>
    </row>
    <row r="534" spans="1:4" ht="12.75">
      <c r="A534" s="60"/>
      <c r="B534" s="61"/>
      <c r="C534" s="60"/>
      <c r="D534" s="61"/>
    </row>
    <row r="535" spans="1:4" ht="12.75">
      <c r="A535" s="60"/>
      <c r="B535" s="61"/>
      <c r="C535" s="60"/>
      <c r="D535" s="61"/>
    </row>
    <row r="536" spans="1:4" ht="12.75">
      <c r="A536" s="60"/>
      <c r="B536" s="61"/>
      <c r="C536" s="60"/>
      <c r="D536" s="61"/>
    </row>
    <row r="537" spans="1:4" ht="12.75">
      <c r="A537" s="60"/>
      <c r="B537" s="61"/>
      <c r="C537" s="60"/>
      <c r="D537" s="61"/>
    </row>
    <row r="538" spans="1:4" ht="12.75">
      <c r="A538" s="60"/>
      <c r="B538" s="61"/>
      <c r="C538" s="60"/>
      <c r="D538" s="61"/>
    </row>
    <row r="539" spans="1:4" ht="12.75">
      <c r="A539" s="60"/>
      <c r="B539" s="61"/>
      <c r="C539" s="60"/>
      <c r="D539" s="61"/>
    </row>
    <row r="540" spans="1:4" ht="12.75">
      <c r="A540" s="60"/>
      <c r="B540" s="61"/>
      <c r="C540" s="60"/>
      <c r="D540" s="61"/>
    </row>
    <row r="541" spans="1:4" ht="12.75">
      <c r="A541" s="60"/>
      <c r="B541" s="61"/>
      <c r="C541" s="60"/>
      <c r="D541" s="61"/>
    </row>
    <row r="542" spans="1:4" ht="12.75">
      <c r="A542" s="60"/>
      <c r="B542" s="61"/>
      <c r="C542" s="60"/>
      <c r="D542" s="61"/>
    </row>
    <row r="543" spans="1:4" ht="12.75">
      <c r="A543" s="60"/>
      <c r="B543" s="61"/>
      <c r="C543" s="60"/>
      <c r="D543" s="61"/>
    </row>
    <row r="544" spans="1:4" ht="12.75">
      <c r="A544" s="60"/>
      <c r="B544" s="61"/>
      <c r="C544" s="60"/>
      <c r="D544" s="61"/>
    </row>
    <row r="545" spans="1:4" ht="12.75">
      <c r="A545" s="60"/>
      <c r="B545" s="61"/>
      <c r="C545" s="60"/>
      <c r="D545" s="61"/>
    </row>
    <row r="546" spans="1:4" ht="12.75">
      <c r="A546" s="60"/>
      <c r="B546" s="61"/>
      <c r="C546" s="60"/>
      <c r="D546" s="61"/>
    </row>
    <row r="547" spans="1:4" ht="12.75">
      <c r="A547" s="60"/>
      <c r="B547" s="61"/>
      <c r="C547" s="60"/>
      <c r="D547" s="61"/>
    </row>
    <row r="548" spans="1:4" ht="12.75">
      <c r="A548" s="60"/>
      <c r="B548" s="61"/>
      <c r="C548" s="60"/>
      <c r="D548" s="61"/>
    </row>
    <row r="549" spans="1:4" ht="12.75">
      <c r="A549" s="60"/>
      <c r="B549" s="61"/>
      <c r="C549" s="60"/>
      <c r="D549" s="61"/>
    </row>
    <row r="550" spans="1:4" ht="12.75">
      <c r="A550" s="60"/>
      <c r="B550" s="61"/>
      <c r="C550" s="60"/>
      <c r="D550" s="61"/>
    </row>
    <row r="551" spans="1:4" ht="12.75">
      <c r="A551" s="60"/>
      <c r="B551" s="61"/>
      <c r="C551" s="60"/>
      <c r="D551" s="61"/>
    </row>
    <row r="552" spans="1:4" ht="12.75">
      <c r="A552" s="60"/>
      <c r="B552" s="61"/>
      <c r="C552" s="60"/>
      <c r="D552" s="61"/>
    </row>
    <row r="553" spans="1:4" ht="12.75">
      <c r="A553" s="60"/>
      <c r="B553" s="61"/>
      <c r="C553" s="60"/>
      <c r="D553" s="61"/>
    </row>
    <row r="554" spans="1:4" ht="12.75">
      <c r="A554" s="60"/>
      <c r="B554" s="61"/>
      <c r="C554" s="60"/>
      <c r="D554" s="61"/>
    </row>
    <row r="555" spans="1:4" ht="12.75">
      <c r="A555" s="60"/>
      <c r="B555" s="61"/>
      <c r="C555" s="60"/>
      <c r="D555" s="61"/>
    </row>
    <row r="556" spans="1:4" ht="12.75">
      <c r="A556" s="60"/>
      <c r="B556" s="61"/>
      <c r="C556" s="60"/>
      <c r="D556" s="61"/>
    </row>
    <row r="557" spans="1:4" ht="12.75">
      <c r="A557" s="60"/>
      <c r="B557" s="61"/>
      <c r="C557" s="60"/>
      <c r="D557" s="61"/>
    </row>
    <row r="558" spans="1:4" ht="12.75">
      <c r="A558" s="60"/>
      <c r="B558" s="61"/>
      <c r="C558" s="60"/>
      <c r="D558" s="61"/>
    </row>
    <row r="559" spans="1:4" ht="12.75">
      <c r="A559" s="60"/>
      <c r="B559" s="61"/>
      <c r="C559" s="60"/>
      <c r="D559" s="61"/>
    </row>
    <row r="560" spans="1:4" ht="12.75">
      <c r="A560" s="60"/>
      <c r="B560" s="61"/>
      <c r="C560" s="60"/>
      <c r="D560" s="61"/>
    </row>
    <row r="561" spans="1:4" ht="12.75">
      <c r="A561" s="60"/>
      <c r="B561" s="61"/>
      <c r="C561" s="60"/>
      <c r="D561" s="61"/>
    </row>
    <row r="562" spans="1:4" ht="12.75">
      <c r="A562" s="60"/>
      <c r="B562" s="61"/>
      <c r="C562" s="60"/>
      <c r="D562" s="61"/>
    </row>
    <row r="563" spans="1:4" ht="12.75">
      <c r="A563" s="60"/>
      <c r="B563" s="61"/>
      <c r="C563" s="60"/>
      <c r="D563" s="61"/>
    </row>
    <row r="564" spans="1:4" ht="12.75">
      <c r="A564" s="60"/>
      <c r="B564" s="61"/>
      <c r="C564" s="60"/>
      <c r="D564" s="61"/>
    </row>
    <row r="565" spans="1:4" ht="12.75">
      <c r="A565" s="60"/>
      <c r="B565" s="61"/>
      <c r="C565" s="60"/>
      <c r="D565" s="61"/>
    </row>
    <row r="566" spans="1:4" ht="12.75">
      <c r="A566" s="60"/>
      <c r="B566" s="61"/>
      <c r="C566" s="60"/>
      <c r="D566" s="61"/>
    </row>
    <row r="567" spans="1:4" ht="12.75">
      <c r="A567" s="60"/>
      <c r="B567" s="61"/>
      <c r="C567" s="60"/>
      <c r="D567" s="61"/>
    </row>
    <row r="568" spans="1:4" ht="12.75">
      <c r="A568" s="60"/>
      <c r="B568" s="61"/>
      <c r="C568" s="60"/>
      <c r="D568" s="61"/>
    </row>
    <row r="569" spans="1:4" ht="12.75">
      <c r="A569" s="60"/>
      <c r="B569" s="61"/>
      <c r="C569" s="60"/>
      <c r="D569" s="61"/>
    </row>
    <row r="570" spans="1:4" ht="12.75">
      <c r="A570" s="60"/>
      <c r="B570" s="61"/>
      <c r="C570" s="60"/>
      <c r="D570" s="61"/>
    </row>
    <row r="571" spans="1:4" ht="12.75">
      <c r="A571" s="60"/>
      <c r="B571" s="61"/>
      <c r="C571" s="60"/>
      <c r="D571" s="61"/>
    </row>
    <row r="572" spans="1:4" ht="12.75">
      <c r="A572" s="60"/>
      <c r="B572" s="61"/>
      <c r="C572" s="60"/>
      <c r="D572" s="61"/>
    </row>
    <row r="573" spans="1:4" ht="12.75">
      <c r="A573" s="60"/>
      <c r="B573" s="61"/>
      <c r="C573" s="60"/>
      <c r="D573" s="61"/>
    </row>
    <row r="574" spans="1:4" ht="12.75">
      <c r="A574" s="60"/>
      <c r="B574" s="61"/>
      <c r="C574" s="60"/>
      <c r="D574" s="61"/>
    </row>
    <row r="575" spans="1:4" ht="12.75">
      <c r="A575" s="60"/>
      <c r="B575" s="61"/>
      <c r="C575" s="60"/>
      <c r="D575" s="61"/>
    </row>
    <row r="576" spans="1:4" ht="12.75">
      <c r="A576" s="60"/>
      <c r="B576" s="61"/>
      <c r="C576" s="60"/>
      <c r="D576" s="61"/>
    </row>
    <row r="577" spans="1:4" ht="12.75">
      <c r="A577" s="60"/>
      <c r="B577" s="61"/>
      <c r="C577" s="60"/>
      <c r="D577" s="61"/>
    </row>
    <row r="578" spans="1:4" ht="12.75">
      <c r="A578" s="60"/>
      <c r="B578" s="61"/>
      <c r="C578" s="60"/>
      <c r="D578" s="61"/>
    </row>
    <row r="579" spans="1:4" ht="12.75">
      <c r="A579" s="60"/>
      <c r="B579" s="61"/>
      <c r="C579" s="60"/>
      <c r="D579" s="61"/>
    </row>
    <row r="580" spans="1:4" ht="12.75">
      <c r="A580" s="60"/>
      <c r="B580" s="61"/>
      <c r="C580" s="60"/>
      <c r="D580" s="61"/>
    </row>
    <row r="581" spans="1:4" ht="12.75">
      <c r="A581" s="60"/>
      <c r="B581" s="61"/>
      <c r="C581" s="60"/>
      <c r="D581" s="61"/>
    </row>
    <row r="582" spans="1:4" ht="12.75">
      <c r="A582" s="60"/>
      <c r="B582" s="61"/>
      <c r="C582" s="60"/>
      <c r="D582" s="61"/>
    </row>
    <row r="583" spans="1:4" ht="12.75">
      <c r="A583" s="60"/>
      <c r="B583" s="61"/>
      <c r="C583" s="60"/>
      <c r="D583" s="61"/>
    </row>
    <row r="584" spans="1:4" ht="12.75">
      <c r="A584" s="60"/>
      <c r="B584" s="61"/>
      <c r="C584" s="60"/>
      <c r="D584" s="61"/>
    </row>
    <row r="585" spans="1:4" ht="12.75">
      <c r="A585" s="60"/>
      <c r="B585" s="61"/>
      <c r="C585" s="60"/>
      <c r="D585" s="61"/>
    </row>
    <row r="586" spans="1:4" ht="12.75">
      <c r="A586" s="60"/>
      <c r="B586" s="61"/>
      <c r="C586" s="60"/>
      <c r="D586" s="61"/>
    </row>
    <row r="587" spans="1:4" ht="12.75">
      <c r="A587" s="60"/>
      <c r="B587" s="61"/>
      <c r="C587" s="60"/>
      <c r="D587" s="61"/>
    </row>
    <row r="588" spans="1:4" ht="12.75">
      <c r="A588" s="60"/>
      <c r="B588" s="61"/>
      <c r="C588" s="60"/>
      <c r="D588" s="61"/>
    </row>
    <row r="589" spans="1:4" ht="12.75">
      <c r="A589" s="60"/>
      <c r="B589" s="61"/>
      <c r="C589" s="60"/>
      <c r="D589" s="61"/>
    </row>
    <row r="590" spans="1:4" ht="12.75">
      <c r="A590" s="60"/>
      <c r="B590" s="61"/>
      <c r="C590" s="60"/>
      <c r="D590" s="61"/>
    </row>
    <row r="591" spans="1:4" ht="12.75">
      <c r="A591" s="60"/>
      <c r="B591" s="61"/>
      <c r="C591" s="60"/>
      <c r="D591" s="61"/>
    </row>
    <row r="592" spans="1:4" ht="12.75">
      <c r="A592" s="60"/>
      <c r="B592" s="61"/>
      <c r="C592" s="60"/>
      <c r="D592" s="61"/>
    </row>
    <row r="593" spans="1:4" ht="12.75">
      <c r="A593" s="60"/>
      <c r="B593" s="61"/>
      <c r="C593" s="60"/>
      <c r="D593" s="61"/>
    </row>
    <row r="594" spans="1:4" ht="12.75">
      <c r="A594" s="60"/>
      <c r="B594" s="61"/>
      <c r="C594" s="60"/>
      <c r="D594" s="61"/>
    </row>
    <row r="595" spans="1:4" ht="12.75">
      <c r="A595" s="60"/>
      <c r="B595" s="61"/>
      <c r="C595" s="60"/>
      <c r="D595" s="61"/>
    </row>
    <row r="596" spans="1:4" ht="12.75">
      <c r="A596" s="60"/>
      <c r="B596" s="61"/>
      <c r="C596" s="60"/>
      <c r="D596" s="61"/>
    </row>
    <row r="597" spans="1:4" ht="12.75">
      <c r="A597" s="60"/>
      <c r="B597" s="61"/>
      <c r="C597" s="60"/>
      <c r="D597" s="61"/>
    </row>
    <row r="598" spans="1:4" ht="12.75">
      <c r="A598" s="60"/>
      <c r="B598" s="61"/>
      <c r="C598" s="60"/>
      <c r="D598" s="61"/>
    </row>
    <row r="599" spans="1:4" ht="12.75">
      <c r="A599" s="60"/>
      <c r="B599" s="61"/>
      <c r="C599" s="60"/>
      <c r="D599" s="61"/>
    </row>
    <row r="600" spans="1:4" ht="12.75">
      <c r="A600" s="60"/>
      <c r="B600" s="61"/>
      <c r="C600" s="60"/>
      <c r="D600" s="61"/>
    </row>
    <row r="601" spans="1:4" ht="12.75">
      <c r="A601" s="60"/>
      <c r="B601" s="61"/>
      <c r="C601" s="60"/>
      <c r="D601" s="61"/>
    </row>
    <row r="602" spans="1:4" ht="12.75">
      <c r="A602" s="60"/>
      <c r="B602" s="61"/>
      <c r="C602" s="60"/>
      <c r="D602" s="61"/>
    </row>
    <row r="603" spans="1:4" ht="12.75">
      <c r="A603" s="60"/>
      <c r="B603" s="61"/>
      <c r="C603" s="60"/>
      <c r="D603" s="61"/>
    </row>
    <row r="604" spans="1:4" ht="12.75">
      <c r="A604" s="60"/>
      <c r="B604" s="61"/>
      <c r="C604" s="60"/>
      <c r="D604" s="61"/>
    </row>
    <row r="605" spans="1:4" ht="12.75">
      <c r="A605" s="60"/>
      <c r="B605" s="61"/>
      <c r="C605" s="60"/>
      <c r="D605" s="61"/>
    </row>
    <row r="606" spans="1:4" ht="12.75">
      <c r="A606" s="60"/>
      <c r="B606" s="61"/>
      <c r="C606" s="60"/>
      <c r="D606" s="61"/>
    </row>
    <row r="607" spans="1:4" ht="12.75">
      <c r="A607" s="60"/>
      <c r="B607" s="61"/>
      <c r="C607" s="60"/>
      <c r="D607" s="61"/>
    </row>
    <row r="608" spans="1:4" ht="12.75">
      <c r="A608" s="60"/>
      <c r="B608" s="61"/>
      <c r="C608" s="60"/>
      <c r="D608" s="61"/>
    </row>
    <row r="609" spans="1:4" ht="12.75">
      <c r="A609" s="60"/>
      <c r="B609" s="61"/>
      <c r="C609" s="60"/>
      <c r="D609" s="61"/>
    </row>
    <row r="610" spans="1:4" ht="12.75">
      <c r="A610" s="60"/>
      <c r="B610" s="61"/>
      <c r="C610" s="60"/>
      <c r="D610" s="61"/>
    </row>
    <row r="611" spans="1:4" ht="12.75">
      <c r="A611" s="60"/>
      <c r="B611" s="61"/>
      <c r="C611" s="60"/>
      <c r="D611" s="61"/>
    </row>
    <row r="612" spans="1:4" ht="12.75">
      <c r="A612" s="60"/>
      <c r="B612" s="61"/>
      <c r="C612" s="60"/>
      <c r="D612" s="61"/>
    </row>
    <row r="613" spans="1:4" ht="12.75">
      <c r="A613" s="60"/>
      <c r="B613" s="61"/>
      <c r="C613" s="60"/>
      <c r="D613" s="61"/>
    </row>
    <row r="614" spans="1:4" ht="12.75">
      <c r="A614" s="60"/>
      <c r="B614" s="61"/>
      <c r="C614" s="60"/>
      <c r="D614" s="61"/>
    </row>
    <row r="615" spans="1:4" ht="12.75">
      <c r="A615" s="60"/>
      <c r="B615" s="61"/>
      <c r="C615" s="60"/>
      <c r="D615" s="61"/>
    </row>
    <row r="616" spans="1:4" ht="12.75">
      <c r="A616" s="60"/>
      <c r="B616" s="61"/>
      <c r="C616" s="60"/>
      <c r="D616" s="61"/>
    </row>
    <row r="617" spans="1:4" ht="12.75">
      <c r="A617" s="60"/>
      <c r="B617" s="61"/>
      <c r="C617" s="60"/>
      <c r="D617" s="61"/>
    </row>
    <row r="618" spans="1:4" ht="12.75">
      <c r="A618" s="60"/>
      <c r="B618" s="61"/>
      <c r="C618" s="60"/>
      <c r="D618" s="61"/>
    </row>
    <row r="619" spans="1:4" ht="12.75">
      <c r="A619" s="60"/>
      <c r="B619" s="61"/>
      <c r="C619" s="60"/>
      <c r="D619" s="61"/>
    </row>
    <row r="620" spans="1:4" ht="12.75">
      <c r="A620" s="60"/>
      <c r="B620" s="61"/>
      <c r="C620" s="60"/>
      <c r="D620" s="61"/>
    </row>
    <row r="621" spans="1:4" ht="12.75">
      <c r="A621" s="60"/>
      <c r="B621" s="61"/>
      <c r="C621" s="60"/>
      <c r="D621" s="61"/>
    </row>
    <row r="622" spans="1:4" ht="12.75">
      <c r="A622" s="60"/>
      <c r="B622" s="61"/>
      <c r="C622" s="60"/>
      <c r="D622" s="61"/>
    </row>
    <row r="623" spans="1:4" ht="12.75">
      <c r="A623" s="60"/>
      <c r="B623" s="61"/>
      <c r="C623" s="60"/>
      <c r="D623" s="61"/>
    </row>
    <row r="624" spans="1:4" ht="12.75">
      <c r="A624" s="60"/>
      <c r="B624" s="61"/>
      <c r="C624" s="60"/>
      <c r="D624" s="61"/>
    </row>
    <row r="625" spans="1:4" ht="12.75">
      <c r="A625" s="60"/>
      <c r="B625" s="61"/>
      <c r="C625" s="60"/>
      <c r="D625" s="61"/>
    </row>
    <row r="626" spans="1:4" ht="12.75">
      <c r="A626" s="60"/>
      <c r="B626" s="61"/>
      <c r="C626" s="60"/>
      <c r="D626" s="61"/>
    </row>
    <row r="627" spans="1:4" ht="12.75">
      <c r="A627" s="60"/>
      <c r="B627" s="61"/>
      <c r="C627" s="60"/>
      <c r="D627" s="61"/>
    </row>
    <row r="628" spans="1:4" ht="12.75">
      <c r="A628" s="60"/>
      <c r="B628" s="61"/>
      <c r="C628" s="60"/>
      <c r="D628" s="61"/>
    </row>
    <row r="629" spans="1:4" ht="12.75">
      <c r="A629" s="60"/>
      <c r="B629" s="61"/>
      <c r="C629" s="60"/>
      <c r="D629" s="61"/>
    </row>
    <row r="630" spans="1:4" ht="12.75">
      <c r="A630" s="60"/>
      <c r="B630" s="61"/>
      <c r="C630" s="60"/>
      <c r="D630" s="61"/>
    </row>
    <row r="631" spans="1:4" ht="12.75">
      <c r="A631" s="60"/>
      <c r="B631" s="61"/>
      <c r="C631" s="60"/>
      <c r="D631" s="61"/>
    </row>
    <row r="632" spans="1:4" ht="12.75">
      <c r="A632" s="60"/>
      <c r="B632" s="61"/>
      <c r="C632" s="60"/>
      <c r="D632" s="61"/>
    </row>
    <row r="633" spans="1:4" ht="12.75">
      <c r="A633" s="60"/>
      <c r="B633" s="61"/>
      <c r="C633" s="60"/>
      <c r="D633" s="61"/>
    </row>
    <row r="634" spans="1:4" ht="12.75">
      <c r="A634" s="60"/>
      <c r="B634" s="61"/>
      <c r="C634" s="60"/>
      <c r="D634" s="61"/>
    </row>
    <row r="635" spans="1:4" ht="12.75">
      <c r="A635" s="60"/>
      <c r="B635" s="61"/>
      <c r="C635" s="60"/>
      <c r="D635" s="61"/>
    </row>
    <row r="636" spans="1:4" ht="12.75">
      <c r="A636" s="60"/>
      <c r="B636" s="61"/>
      <c r="C636" s="60"/>
      <c r="D636" s="61"/>
    </row>
    <row r="637" spans="1:4" ht="12.75">
      <c r="A637" s="60"/>
      <c r="B637" s="61"/>
      <c r="C637" s="60"/>
      <c r="D637" s="61"/>
    </row>
    <row r="638" spans="1:4" ht="12.75">
      <c r="A638" s="60"/>
      <c r="B638" s="61"/>
      <c r="C638" s="60"/>
      <c r="D638" s="61"/>
    </row>
    <row r="639" spans="1:4" ht="12.75">
      <c r="A639" s="60"/>
      <c r="B639" s="61"/>
      <c r="C639" s="60"/>
      <c r="D639" s="61"/>
    </row>
    <row r="640" spans="1:4" ht="12.75">
      <c r="A640" s="60"/>
      <c r="B640" s="61"/>
      <c r="C640" s="60"/>
      <c r="D640" s="61"/>
    </row>
    <row r="641" spans="1:4" ht="12.75">
      <c r="A641" s="60"/>
      <c r="B641" s="61"/>
      <c r="C641" s="60"/>
      <c r="D641" s="61"/>
    </row>
    <row r="642" spans="1:4" ht="12.75">
      <c r="A642" s="60"/>
      <c r="B642" s="61"/>
      <c r="C642" s="60"/>
      <c r="D642" s="61"/>
    </row>
    <row r="643" spans="1:4" ht="12.75">
      <c r="A643" s="60"/>
      <c r="B643" s="61"/>
      <c r="C643" s="60"/>
      <c r="D643" s="61"/>
    </row>
    <row r="644" spans="1:4" ht="12.75">
      <c r="A644" s="60"/>
      <c r="B644" s="61"/>
      <c r="C644" s="60"/>
      <c r="D644" s="61"/>
    </row>
    <row r="645" spans="1:4" ht="12.75">
      <c r="A645" s="60"/>
      <c r="B645" s="61"/>
      <c r="C645" s="60"/>
      <c r="D645" s="61"/>
    </row>
    <row r="646" spans="1:4" ht="12.75">
      <c r="A646" s="60"/>
      <c r="B646" s="61"/>
      <c r="C646" s="60"/>
      <c r="D646" s="61"/>
    </row>
    <row r="647" spans="1:4" ht="12.75">
      <c r="A647" s="60"/>
      <c r="B647" s="61"/>
      <c r="C647" s="60"/>
      <c r="D647" s="61"/>
    </row>
    <row r="648" spans="1:4" ht="12.75">
      <c r="A648" s="60"/>
      <c r="B648" s="61"/>
      <c r="C648" s="60"/>
      <c r="D648" s="61"/>
    </row>
    <row r="649" spans="1:4" ht="12.75">
      <c r="A649" s="60"/>
      <c r="B649" s="61"/>
      <c r="C649" s="60"/>
      <c r="D649" s="61"/>
    </row>
    <row r="650" spans="1:4" ht="12.75">
      <c r="A650" s="60"/>
      <c r="B650" s="61"/>
      <c r="C650" s="60"/>
      <c r="D650" s="61"/>
    </row>
    <row r="651" spans="1:4" ht="12.75">
      <c r="A651" s="60"/>
      <c r="B651" s="61"/>
      <c r="C651" s="60"/>
      <c r="D651" s="61"/>
    </row>
    <row r="652" spans="1:4" ht="12.75">
      <c r="A652" s="60"/>
      <c r="B652" s="61"/>
      <c r="C652" s="60"/>
      <c r="D652" s="61"/>
    </row>
    <row r="653" spans="1:4" ht="12.75">
      <c r="A653" s="60"/>
      <c r="B653" s="61"/>
      <c r="C653" s="60"/>
      <c r="D653" s="61"/>
    </row>
    <row r="654" spans="1:4" ht="12.75">
      <c r="A654" s="60"/>
      <c r="B654" s="61"/>
      <c r="C654" s="60"/>
      <c r="D654" s="61"/>
    </row>
    <row r="655" spans="1:4" ht="12.75">
      <c r="A655" s="60"/>
      <c r="B655" s="61"/>
      <c r="C655" s="60"/>
      <c r="D655" s="61"/>
    </row>
    <row r="656" spans="1:4" ht="12.75">
      <c r="A656" s="60"/>
      <c r="B656" s="61"/>
      <c r="C656" s="60"/>
      <c r="D656" s="61"/>
    </row>
    <row r="657" spans="1:4" ht="12.75">
      <c r="A657" s="60"/>
      <c r="B657" s="61"/>
      <c r="C657" s="60"/>
      <c r="D657" s="61"/>
    </row>
    <row r="658" spans="1:4" ht="12.75">
      <c r="A658" s="60"/>
      <c r="B658" s="61"/>
      <c r="C658" s="60"/>
      <c r="D658" s="61"/>
    </row>
    <row r="659" spans="1:4" ht="12.75">
      <c r="A659" s="60"/>
      <c r="B659" s="61"/>
      <c r="C659" s="60"/>
      <c r="D659" s="61"/>
    </row>
    <row r="660" spans="1:4" ht="12.75">
      <c r="A660" s="60"/>
      <c r="B660" s="61"/>
      <c r="C660" s="60"/>
      <c r="D660" s="61"/>
    </row>
    <row r="661" spans="1:4" ht="12.75">
      <c r="A661" s="60"/>
      <c r="B661" s="61"/>
      <c r="C661" s="60"/>
      <c r="D661" s="61"/>
    </row>
    <row r="662" spans="1:4" ht="12.75">
      <c r="A662" s="60"/>
      <c r="B662" s="61"/>
      <c r="C662" s="60"/>
      <c r="D662" s="61"/>
    </row>
    <row r="663" spans="1:4" ht="12.75">
      <c r="A663" s="60"/>
      <c r="B663" s="61"/>
      <c r="C663" s="60"/>
      <c r="D663" s="61"/>
    </row>
    <row r="664" spans="1:4" ht="12.75">
      <c r="A664" s="60"/>
      <c r="B664" s="61"/>
      <c r="C664" s="60"/>
      <c r="D664" s="61"/>
    </row>
    <row r="665" spans="1:4" ht="12.75">
      <c r="A665" s="60"/>
      <c r="B665" s="61"/>
      <c r="C665" s="60"/>
      <c r="D665" s="61"/>
    </row>
    <row r="666" spans="1:4" ht="12.75">
      <c r="A666" s="60"/>
      <c r="B666" s="61"/>
      <c r="C666" s="60"/>
      <c r="D666" s="61"/>
    </row>
    <row r="667" spans="1:4" ht="12.75">
      <c r="A667" s="60"/>
      <c r="B667" s="61"/>
      <c r="C667" s="60"/>
      <c r="D667" s="61"/>
    </row>
    <row r="668" spans="1:4" ht="12.75">
      <c r="A668" s="60"/>
      <c r="B668" s="61"/>
      <c r="C668" s="60"/>
      <c r="D668" s="61"/>
    </row>
    <row r="669" spans="1:4" ht="12.75">
      <c r="A669" s="60"/>
      <c r="B669" s="61"/>
      <c r="C669" s="60"/>
      <c r="D669" s="61"/>
    </row>
    <row r="670" spans="1:4" ht="12.75">
      <c r="A670" s="60"/>
      <c r="B670" s="61"/>
      <c r="C670" s="60"/>
      <c r="D670" s="61"/>
    </row>
    <row r="671" spans="1:4" ht="12.75">
      <c r="A671" s="60"/>
      <c r="B671" s="61"/>
      <c r="C671" s="60"/>
      <c r="D671" s="61"/>
    </row>
    <row r="672" spans="1:4" ht="12.75">
      <c r="A672" s="60"/>
      <c r="B672" s="61"/>
      <c r="C672" s="60"/>
      <c r="D672" s="61"/>
    </row>
    <row r="673" spans="1:4" ht="12.75">
      <c r="A673" s="60"/>
      <c r="B673" s="61"/>
      <c r="C673" s="60"/>
      <c r="D673" s="61"/>
    </row>
    <row r="674" spans="1:4" ht="12.75">
      <c r="A674" s="60"/>
      <c r="B674" s="61"/>
      <c r="C674" s="60"/>
      <c r="D674" s="61"/>
    </row>
    <row r="675" spans="1:4" ht="12.75">
      <c r="A675" s="60"/>
      <c r="B675" s="61"/>
      <c r="C675" s="60"/>
      <c r="D675" s="61"/>
    </row>
    <row r="676" spans="1:4" ht="12.75">
      <c r="A676" s="60"/>
      <c r="B676" s="61"/>
      <c r="C676" s="60"/>
      <c r="D676" s="61"/>
    </row>
    <row r="677" spans="1:4" ht="12.75">
      <c r="A677" s="60"/>
      <c r="B677" s="61"/>
      <c r="C677" s="60"/>
      <c r="D677" s="61"/>
    </row>
    <row r="678" spans="1:4" ht="12.75">
      <c r="A678" s="60"/>
      <c r="B678" s="61"/>
      <c r="C678" s="60"/>
      <c r="D678" s="61"/>
    </row>
    <row r="679" spans="1:4" ht="12.75">
      <c r="A679" s="60"/>
      <c r="B679" s="61"/>
      <c r="C679" s="60"/>
      <c r="D679" s="61"/>
    </row>
    <row r="680" spans="1:4" ht="12.75">
      <c r="A680" s="60"/>
      <c r="B680" s="61"/>
      <c r="C680" s="60"/>
      <c r="D680" s="61"/>
    </row>
    <row r="681" spans="1:4" ht="12.75">
      <c r="A681" s="60"/>
      <c r="B681" s="61"/>
      <c r="C681" s="60"/>
      <c r="D681" s="61"/>
    </row>
    <row r="682" spans="1:4" ht="12.75">
      <c r="A682" s="60"/>
      <c r="B682" s="61"/>
      <c r="C682" s="60"/>
      <c r="D682" s="61"/>
    </row>
    <row r="683" spans="1:4" ht="12.75">
      <c r="A683" s="60"/>
      <c r="B683" s="61"/>
      <c r="C683" s="60"/>
      <c r="D683" s="61"/>
    </row>
    <row r="684" spans="1:4" ht="12.75">
      <c r="A684" s="60"/>
      <c r="B684" s="61"/>
      <c r="C684" s="60"/>
      <c r="D684" s="61"/>
    </row>
    <row r="685" spans="1:4" ht="12.75">
      <c r="A685" s="60"/>
      <c r="B685" s="61"/>
      <c r="C685" s="60"/>
      <c r="D685" s="61"/>
    </row>
    <row r="686" spans="1:4" ht="12.75">
      <c r="A686" s="60"/>
      <c r="B686" s="61"/>
      <c r="C686" s="60"/>
      <c r="D686" s="61"/>
    </row>
    <row r="687" spans="1:4" ht="12.75">
      <c r="A687" s="60"/>
      <c r="B687" s="61"/>
      <c r="C687" s="60"/>
      <c r="D687" s="61"/>
    </row>
    <row r="688" spans="1:4" ht="12.75">
      <c r="A688" s="60"/>
      <c r="B688" s="61"/>
      <c r="C688" s="60"/>
      <c r="D688" s="61"/>
    </row>
    <row r="689" spans="1:4" ht="12.75">
      <c r="A689" s="60"/>
      <c r="B689" s="61"/>
      <c r="C689" s="60"/>
      <c r="D689" s="61"/>
    </row>
    <row r="690" spans="1:4" ht="12.75">
      <c r="A690" s="60"/>
      <c r="B690" s="61"/>
      <c r="C690" s="60"/>
      <c r="D690" s="61"/>
    </row>
    <row r="691" spans="1:4" ht="12.75">
      <c r="A691" s="60"/>
      <c r="B691" s="61"/>
      <c r="C691" s="60"/>
      <c r="D691" s="61"/>
    </row>
    <row r="692" spans="1:4" ht="12.75">
      <c r="A692" s="60"/>
      <c r="B692" s="61"/>
      <c r="C692" s="60"/>
      <c r="D692" s="61"/>
    </row>
    <row r="693" spans="1:4" ht="12.75">
      <c r="A693" s="60"/>
      <c r="B693" s="61"/>
      <c r="C693" s="60"/>
      <c r="D693" s="61"/>
    </row>
    <row r="694" spans="1:4" ht="12.75">
      <c r="A694" s="60"/>
      <c r="B694" s="61"/>
      <c r="C694" s="60"/>
      <c r="D694" s="61"/>
    </row>
    <row r="695" spans="1:4" ht="12.75">
      <c r="A695" s="60"/>
      <c r="B695" s="61"/>
      <c r="C695" s="60"/>
      <c r="D695" s="61"/>
    </row>
    <row r="696" spans="1:4" ht="12.75">
      <c r="A696" s="60"/>
      <c r="B696" s="61"/>
      <c r="C696" s="60"/>
      <c r="D696" s="61"/>
    </row>
    <row r="697" spans="1:4" ht="12.75">
      <c r="A697" s="60"/>
      <c r="B697" s="61"/>
      <c r="C697" s="60"/>
      <c r="D697" s="61"/>
    </row>
    <row r="698" spans="1:4" ht="12.75">
      <c r="A698" s="60"/>
      <c r="B698" s="61"/>
      <c r="C698" s="60"/>
      <c r="D698" s="61"/>
    </row>
    <row r="699" spans="1:4" ht="12.75">
      <c r="A699" s="60"/>
      <c r="B699" s="61"/>
      <c r="C699" s="60"/>
      <c r="D699" s="61"/>
    </row>
    <row r="700" spans="1:4" ht="12.75">
      <c r="A700" s="60"/>
      <c r="B700" s="61"/>
      <c r="C700" s="60"/>
      <c r="D700" s="61"/>
    </row>
    <row r="701" spans="1:4" ht="12.75">
      <c r="A701" s="60"/>
      <c r="B701" s="61"/>
      <c r="C701" s="60"/>
      <c r="D701" s="61"/>
    </row>
    <row r="702" spans="1:4" ht="12.75">
      <c r="A702" s="60"/>
      <c r="B702" s="61"/>
      <c r="C702" s="60"/>
      <c r="D702" s="61"/>
    </row>
    <row r="703" spans="1:4" ht="12.75">
      <c r="A703" s="60"/>
      <c r="B703" s="61"/>
      <c r="C703" s="60"/>
      <c r="D703" s="61"/>
    </row>
    <row r="704" spans="1:4" ht="12.75">
      <c r="A704" s="60"/>
      <c r="B704" s="61"/>
      <c r="C704" s="60"/>
      <c r="D704" s="61"/>
    </row>
    <row r="705" spans="1:4" ht="12.75">
      <c r="A705" s="60"/>
      <c r="B705" s="61"/>
      <c r="C705" s="60"/>
      <c r="D705" s="61"/>
    </row>
    <row r="706" spans="1:4" ht="12.75">
      <c r="A706" s="60"/>
      <c r="B706" s="61"/>
      <c r="C706" s="60"/>
      <c r="D706" s="61"/>
    </row>
    <row r="707" spans="1:4" ht="12.75">
      <c r="A707" s="60"/>
      <c r="B707" s="61"/>
      <c r="C707" s="60"/>
      <c r="D707" s="61"/>
    </row>
    <row r="708" spans="1:4" ht="12.75">
      <c r="A708" s="60"/>
      <c r="B708" s="61"/>
      <c r="C708" s="60"/>
      <c r="D708" s="61"/>
    </row>
    <row r="709" spans="1:4" ht="12.75">
      <c r="A709" s="60"/>
      <c r="B709" s="61"/>
      <c r="C709" s="60"/>
      <c r="D709" s="61"/>
    </row>
    <row r="710" spans="1:4" ht="12.75">
      <c r="A710" s="60"/>
      <c r="B710" s="61"/>
      <c r="C710" s="60"/>
      <c r="D710" s="61"/>
    </row>
    <row r="711" spans="1:4" ht="12.75">
      <c r="A711" s="60"/>
      <c r="B711" s="61"/>
      <c r="C711" s="60"/>
      <c r="D711" s="61"/>
    </row>
    <row r="712" spans="1:4" ht="12.75">
      <c r="A712" s="60"/>
      <c r="B712" s="61"/>
      <c r="C712" s="60"/>
      <c r="D712" s="61"/>
    </row>
    <row r="713" spans="1:4" ht="12.75">
      <c r="A713" s="60"/>
      <c r="B713" s="61"/>
      <c r="C713" s="60"/>
      <c r="D713" s="61"/>
    </row>
    <row r="714" spans="1:4" ht="12.75">
      <c r="A714" s="60"/>
      <c r="B714" s="61"/>
      <c r="C714" s="60"/>
      <c r="D714" s="61"/>
    </row>
    <row r="715" spans="1:4" ht="12.75">
      <c r="A715" s="60"/>
      <c r="B715" s="61"/>
      <c r="C715" s="60"/>
      <c r="D715" s="61"/>
    </row>
    <row r="716" spans="1:4" ht="12.75">
      <c r="A716" s="60"/>
      <c r="B716" s="61"/>
      <c r="C716" s="60"/>
      <c r="D716" s="61"/>
    </row>
    <row r="717" spans="1:4" ht="12.75">
      <c r="A717" s="60"/>
      <c r="B717" s="61"/>
      <c r="C717" s="60"/>
      <c r="D717" s="61"/>
    </row>
    <row r="718" spans="1:4" ht="12.75">
      <c r="A718" s="60"/>
      <c r="B718" s="61"/>
      <c r="C718" s="60"/>
      <c r="D718" s="61"/>
    </row>
    <row r="719" spans="1:4" ht="12.75">
      <c r="A719" s="60"/>
      <c r="B719" s="61"/>
      <c r="C719" s="60"/>
      <c r="D719" s="61"/>
    </row>
    <row r="720" spans="1:4" ht="12.75">
      <c r="A720" s="60"/>
      <c r="B720" s="61"/>
      <c r="C720" s="60"/>
      <c r="D720" s="61"/>
    </row>
    <row r="721" spans="1:4" ht="12.75">
      <c r="A721" s="60"/>
      <c r="B721" s="61"/>
      <c r="C721" s="60"/>
      <c r="D721" s="61"/>
    </row>
    <row r="722" spans="1:4" ht="12.75">
      <c r="A722" s="60"/>
      <c r="B722" s="61"/>
      <c r="C722" s="60"/>
      <c r="D722" s="61"/>
    </row>
    <row r="723" spans="1:4" ht="12.75">
      <c r="A723" s="60"/>
      <c r="B723" s="61"/>
      <c r="C723" s="60"/>
      <c r="D723" s="61"/>
    </row>
    <row r="724" spans="1:4" ht="12.75">
      <c r="A724" s="60"/>
      <c r="B724" s="61"/>
      <c r="C724" s="60"/>
      <c r="D724" s="61"/>
    </row>
    <row r="725" spans="1:4" ht="12.75">
      <c r="A725" s="60"/>
      <c r="B725" s="61"/>
      <c r="C725" s="60"/>
      <c r="D725" s="61"/>
    </row>
    <row r="726" spans="1:4" ht="12.75">
      <c r="A726" s="60"/>
      <c r="B726" s="61"/>
      <c r="C726" s="60"/>
      <c r="D726" s="61"/>
    </row>
    <row r="727" spans="1:4" ht="12.75">
      <c r="A727" s="60"/>
      <c r="B727" s="61"/>
      <c r="C727" s="60"/>
      <c r="D727" s="61"/>
    </row>
    <row r="728" spans="1:4" ht="12.75">
      <c r="A728" s="60"/>
      <c r="B728" s="61"/>
      <c r="C728" s="60"/>
      <c r="D728" s="61"/>
    </row>
    <row r="729" spans="1:4" ht="12.75">
      <c r="A729" s="60"/>
      <c r="B729" s="61"/>
      <c r="C729" s="60"/>
      <c r="D729" s="61"/>
    </row>
    <row r="730" spans="1:4" ht="12.75">
      <c r="A730" s="60"/>
      <c r="B730" s="61"/>
      <c r="C730" s="60"/>
      <c r="D730" s="61"/>
    </row>
    <row r="731" spans="1:4" ht="12.75">
      <c r="A731" s="60"/>
      <c r="B731" s="61"/>
      <c r="C731" s="60"/>
      <c r="D731" s="61"/>
    </row>
    <row r="732" spans="1:4" ht="12.75">
      <c r="A732" s="60"/>
      <c r="B732" s="61"/>
      <c r="C732" s="60"/>
      <c r="D732" s="61"/>
    </row>
    <row r="733" spans="1:4" ht="12.75">
      <c r="A733" s="60"/>
      <c r="B733" s="61"/>
      <c r="C733" s="60"/>
      <c r="D733" s="61"/>
    </row>
    <row r="734" spans="1:4" ht="12.75">
      <c r="A734" s="60"/>
      <c r="B734" s="61"/>
      <c r="C734" s="60"/>
      <c r="D734" s="61"/>
    </row>
    <row r="735" spans="1:4" ht="12.75">
      <c r="A735" s="60"/>
      <c r="B735" s="61"/>
      <c r="C735" s="60"/>
      <c r="D735" s="61"/>
    </row>
    <row r="736" spans="1:4" ht="12.75">
      <c r="A736" s="60"/>
      <c r="B736" s="61"/>
      <c r="C736" s="60"/>
      <c r="D736" s="61"/>
    </row>
    <row r="737" spans="1:4" ht="12.75">
      <c r="A737" s="60"/>
      <c r="B737" s="61"/>
      <c r="C737" s="60"/>
      <c r="D737" s="61"/>
    </row>
    <row r="738" spans="1:4" ht="12.75">
      <c r="A738" s="60"/>
      <c r="B738" s="61"/>
      <c r="C738" s="60"/>
      <c r="D738" s="61"/>
    </row>
    <row r="739" spans="1:4" ht="12.75">
      <c r="A739" s="60"/>
      <c r="B739" s="61"/>
      <c r="C739" s="60"/>
      <c r="D739" s="61"/>
    </row>
    <row r="740" spans="1:4" ht="12.75">
      <c r="A740" s="60"/>
      <c r="B740" s="61"/>
      <c r="C740" s="60"/>
      <c r="D740" s="61"/>
    </row>
    <row r="741" spans="1:4" ht="12.75">
      <c r="A741" s="60"/>
      <c r="B741" s="61"/>
      <c r="C741" s="60"/>
      <c r="D741" s="61"/>
    </row>
    <row r="742" spans="1:4" ht="12.75">
      <c r="A742" s="60"/>
      <c r="B742" s="61"/>
      <c r="C742" s="60"/>
      <c r="D742" s="61"/>
    </row>
    <row r="743" spans="1:4" ht="12.75">
      <c r="A743" s="60"/>
      <c r="B743" s="61"/>
      <c r="C743" s="60"/>
      <c r="D743" s="61"/>
    </row>
    <row r="744" spans="1:4" ht="12.75">
      <c r="A744" s="60"/>
      <c r="B744" s="61"/>
      <c r="C744" s="60"/>
      <c r="D744" s="61"/>
    </row>
    <row r="745" spans="1:4" ht="12.75">
      <c r="A745" s="60"/>
      <c r="B745" s="61"/>
      <c r="C745" s="60"/>
      <c r="D745" s="61"/>
    </row>
    <row r="746" spans="1:4" ht="12.75">
      <c r="A746" s="60"/>
      <c r="B746" s="61"/>
      <c r="C746" s="60"/>
      <c r="D746" s="61"/>
    </row>
    <row r="747" spans="1:4" ht="12.75">
      <c r="A747" s="60"/>
      <c r="B747" s="61"/>
      <c r="C747" s="60"/>
      <c r="D747" s="61"/>
    </row>
    <row r="748" spans="1:4" ht="12.75">
      <c r="A748" s="60"/>
      <c r="B748" s="61"/>
      <c r="C748" s="60"/>
      <c r="D748" s="61"/>
    </row>
    <row r="749" spans="1:4" ht="12.75">
      <c r="A749" s="60"/>
      <c r="B749" s="61"/>
      <c r="C749" s="60"/>
      <c r="D749" s="61"/>
    </row>
    <row r="750" spans="1:4" ht="12.75">
      <c r="A750" s="60"/>
      <c r="B750" s="61"/>
      <c r="C750" s="60"/>
      <c r="D750" s="61"/>
    </row>
    <row r="751" spans="1:4" ht="12.75">
      <c r="A751" s="60"/>
      <c r="B751" s="61"/>
      <c r="C751" s="60"/>
      <c r="D751" s="61"/>
    </row>
    <row r="752" spans="1:4" ht="12.75">
      <c r="A752" s="60"/>
      <c r="B752" s="61"/>
      <c r="C752" s="60"/>
      <c r="D752" s="61"/>
    </row>
    <row r="753" spans="1:4" ht="12.75">
      <c r="A753" s="60"/>
      <c r="B753" s="61"/>
      <c r="C753" s="60"/>
      <c r="D753" s="61"/>
    </row>
    <row r="754" spans="1:4" ht="12.75">
      <c r="A754" s="60"/>
      <c r="B754" s="61"/>
      <c r="C754" s="60"/>
      <c r="D754" s="61"/>
    </row>
    <row r="755" spans="1:4" ht="12.75">
      <c r="A755" s="60"/>
      <c r="B755" s="61"/>
      <c r="C755" s="60"/>
      <c r="D755" s="61"/>
    </row>
    <row r="756" spans="1:4" ht="12.75">
      <c r="A756" s="60"/>
      <c r="B756" s="61"/>
      <c r="C756" s="60"/>
      <c r="D756" s="61"/>
    </row>
    <row r="757" spans="1:4" ht="12.75">
      <c r="A757" s="60"/>
      <c r="B757" s="61"/>
      <c r="C757" s="60"/>
      <c r="D757" s="61"/>
    </row>
    <row r="758" spans="1:4" ht="12.75">
      <c r="A758" s="60"/>
      <c r="B758" s="61"/>
      <c r="C758" s="60"/>
      <c r="D758" s="61"/>
    </row>
    <row r="759" spans="1:4" ht="12.75">
      <c r="A759" s="60"/>
      <c r="B759" s="61"/>
      <c r="C759" s="60"/>
      <c r="D759" s="61"/>
    </row>
    <row r="760" spans="1:4" ht="12.75">
      <c r="A760" s="60"/>
      <c r="B760" s="61"/>
      <c r="C760" s="60"/>
      <c r="D760" s="61"/>
    </row>
    <row r="761" spans="1:4" ht="12.75">
      <c r="A761" s="60"/>
      <c r="B761" s="61"/>
      <c r="C761" s="60"/>
      <c r="D761" s="61"/>
    </row>
    <row r="762" spans="1:4" ht="12.75">
      <c r="A762" s="60"/>
      <c r="B762" s="61"/>
      <c r="C762" s="60"/>
      <c r="D762" s="61"/>
    </row>
    <row r="763" spans="1:4" ht="12.75">
      <c r="A763" s="60"/>
      <c r="B763" s="61"/>
      <c r="C763" s="60"/>
      <c r="D763" s="61"/>
    </row>
    <row r="764" spans="1:4" ht="12.75">
      <c r="A764" s="60"/>
      <c r="B764" s="61"/>
      <c r="C764" s="60"/>
      <c r="D764" s="61"/>
    </row>
    <row r="765" spans="1:4" ht="12.75">
      <c r="A765" s="60"/>
      <c r="B765" s="61"/>
      <c r="C765" s="60"/>
      <c r="D765" s="61"/>
    </row>
    <row r="766" spans="1:4" ht="12.75">
      <c r="A766" s="60"/>
      <c r="B766" s="61"/>
      <c r="C766" s="60"/>
      <c r="D766" s="61"/>
    </row>
    <row r="767" spans="1:4" ht="12.75">
      <c r="A767" s="60"/>
      <c r="B767" s="61"/>
      <c r="C767" s="60"/>
      <c r="D767" s="61"/>
    </row>
    <row r="768" spans="1:4" ht="12.75">
      <c r="A768" s="60"/>
      <c r="B768" s="61"/>
      <c r="C768" s="60"/>
      <c r="D768" s="61"/>
    </row>
    <row r="769" spans="1:4" ht="12.75">
      <c r="A769" s="60"/>
      <c r="B769" s="61"/>
      <c r="C769" s="60"/>
      <c r="D769" s="61"/>
    </row>
    <row r="770" spans="1:4" ht="12.75">
      <c r="A770" s="60"/>
      <c r="B770" s="61"/>
      <c r="C770" s="60"/>
      <c r="D770" s="61"/>
    </row>
    <row r="771" spans="1:4" ht="12.75">
      <c r="A771" s="60"/>
      <c r="B771" s="61"/>
      <c r="C771" s="60"/>
      <c r="D771" s="61"/>
    </row>
    <row r="772" spans="1:4" ht="12.75">
      <c r="A772" s="60"/>
      <c r="B772" s="61"/>
      <c r="C772" s="60"/>
      <c r="D772" s="61"/>
    </row>
    <row r="773" spans="1:4" ht="12.75">
      <c r="A773" s="60"/>
      <c r="B773" s="61"/>
      <c r="C773" s="60"/>
      <c r="D773" s="61"/>
    </row>
    <row r="774" spans="1:4" ht="12.75">
      <c r="A774" s="60"/>
      <c r="B774" s="61"/>
      <c r="C774" s="60"/>
      <c r="D774" s="61"/>
    </row>
    <row r="775" spans="1:4" ht="12.75">
      <c r="A775" s="60"/>
      <c r="B775" s="61"/>
      <c r="C775" s="60"/>
      <c r="D775" s="61"/>
    </row>
    <row r="776" spans="1:4" ht="12.75">
      <c r="A776" s="60"/>
      <c r="B776" s="61"/>
      <c r="C776" s="60"/>
      <c r="D776" s="61"/>
    </row>
    <row r="777" spans="1:4" ht="12.75">
      <c r="A777" s="60"/>
      <c r="B777" s="61"/>
      <c r="C777" s="60"/>
      <c r="D777" s="61"/>
    </row>
    <row r="778" spans="1:4" ht="12.75">
      <c r="A778" s="60"/>
      <c r="B778" s="61"/>
      <c r="C778" s="60"/>
      <c r="D778" s="61"/>
    </row>
    <row r="779" spans="1:4" ht="12.75">
      <c r="A779" s="60"/>
      <c r="B779" s="61"/>
      <c r="C779" s="60"/>
      <c r="D779" s="61"/>
    </row>
    <row r="780" spans="1:4" ht="12.75">
      <c r="A780" s="60"/>
      <c r="B780" s="61"/>
      <c r="C780" s="60"/>
      <c r="D780" s="61"/>
    </row>
    <row r="781" spans="1:4" ht="12.75">
      <c r="A781" s="60"/>
      <c r="B781" s="61"/>
      <c r="C781" s="60"/>
      <c r="D781" s="61"/>
    </row>
    <row r="782" spans="1:4" ht="12.75">
      <c r="A782" s="60"/>
      <c r="B782" s="61"/>
      <c r="C782" s="60"/>
      <c r="D782" s="61"/>
    </row>
    <row r="783" spans="1:4" ht="12.75">
      <c r="A783" s="60"/>
      <c r="B783" s="61"/>
      <c r="C783" s="60"/>
      <c r="D783" s="61"/>
    </row>
    <row r="784" spans="1:4" ht="12.75">
      <c r="A784" s="60"/>
      <c r="B784" s="61"/>
      <c r="C784" s="60"/>
      <c r="D784" s="61"/>
    </row>
    <row r="785" spans="1:4" ht="12.75">
      <c r="A785" s="60"/>
      <c r="B785" s="61"/>
      <c r="C785" s="60"/>
      <c r="D785" s="61"/>
    </row>
    <row r="786" spans="1:4" ht="12.75">
      <c r="A786" s="60"/>
      <c r="B786" s="61"/>
      <c r="C786" s="60"/>
      <c r="D786" s="61"/>
    </row>
    <row r="787" spans="1:4" ht="12.75">
      <c r="A787" s="60"/>
      <c r="B787" s="61"/>
      <c r="C787" s="60"/>
      <c r="D787" s="61"/>
    </row>
    <row r="788" spans="1:4" ht="12.75">
      <c r="A788" s="60"/>
      <c r="B788" s="61"/>
      <c r="C788" s="60"/>
      <c r="D788" s="61"/>
    </row>
    <row r="789" spans="1:4" ht="12.75">
      <c r="A789" s="60"/>
      <c r="B789" s="61"/>
      <c r="C789" s="60"/>
      <c r="D789" s="61"/>
    </row>
    <row r="790" spans="1:4" ht="12.75">
      <c r="A790" s="60"/>
      <c r="B790" s="61"/>
      <c r="C790" s="60"/>
      <c r="D790" s="61"/>
    </row>
    <row r="791" spans="1:4" ht="12.75">
      <c r="A791" s="60"/>
      <c r="B791" s="61"/>
      <c r="C791" s="60"/>
      <c r="D791" s="61"/>
    </row>
    <row r="792" spans="1:4" ht="12.75">
      <c r="A792" s="60"/>
      <c r="B792" s="61"/>
      <c r="C792" s="60"/>
      <c r="D792" s="61"/>
    </row>
    <row r="793" spans="1:4" ht="12.75">
      <c r="A793" s="60"/>
      <c r="B793" s="61"/>
      <c r="C793" s="60"/>
      <c r="D793" s="61"/>
    </row>
    <row r="794" spans="1:4" ht="12.75">
      <c r="A794" s="60"/>
      <c r="B794" s="61"/>
      <c r="C794" s="60"/>
      <c r="D794" s="61"/>
    </row>
    <row r="795" spans="1:4" ht="12.75">
      <c r="A795" s="60"/>
      <c r="B795" s="61"/>
      <c r="C795" s="60"/>
      <c r="D795" s="61"/>
    </row>
    <row r="796" spans="1:4" ht="12.75">
      <c r="A796" s="60"/>
      <c r="B796" s="61"/>
      <c r="C796" s="60"/>
      <c r="D796" s="61"/>
    </row>
    <row r="797" spans="1:4" ht="12.75">
      <c r="A797" s="60"/>
      <c r="B797" s="61"/>
      <c r="C797" s="60"/>
      <c r="D797" s="61"/>
    </row>
    <row r="798" spans="1:4" ht="12.75">
      <c r="A798" s="60"/>
      <c r="B798" s="61"/>
      <c r="C798" s="60"/>
      <c r="D798" s="61"/>
    </row>
    <row r="799" spans="1:4" ht="12.75">
      <c r="A799" s="60"/>
      <c r="B799" s="61"/>
      <c r="C799" s="60"/>
      <c r="D799" s="61"/>
    </row>
    <row r="800" spans="1:4" ht="12.75">
      <c r="A800" s="60"/>
      <c r="B800" s="61"/>
      <c r="C800" s="60"/>
      <c r="D800" s="61"/>
    </row>
    <row r="801" spans="1:4" ht="12.75">
      <c r="A801" s="60"/>
      <c r="B801" s="61"/>
      <c r="C801" s="60"/>
      <c r="D801" s="61"/>
    </row>
    <row r="802" spans="1:4" ht="12.75">
      <c r="A802" s="60"/>
      <c r="B802" s="61"/>
      <c r="C802" s="60"/>
      <c r="D802" s="61"/>
    </row>
    <row r="803" spans="1:4" ht="12.75">
      <c r="A803" s="60"/>
      <c r="B803" s="61"/>
      <c r="C803" s="60"/>
      <c r="D803" s="61"/>
    </row>
    <row r="804" spans="1:4" ht="12.75">
      <c r="A804" s="60"/>
      <c r="B804" s="61"/>
      <c r="C804" s="60"/>
      <c r="D804" s="61"/>
    </row>
    <row r="805" spans="1:4" ht="12.75">
      <c r="A805" s="60"/>
      <c r="B805" s="61"/>
      <c r="C805" s="60"/>
      <c r="D805" s="61"/>
    </row>
    <row r="806" spans="1:4" ht="12.75">
      <c r="A806" s="60"/>
      <c r="B806" s="61"/>
      <c r="C806" s="60"/>
      <c r="D806" s="61"/>
    </row>
    <row r="807" spans="1:4" ht="12.75">
      <c r="A807" s="60"/>
      <c r="B807" s="61"/>
      <c r="C807" s="60"/>
      <c r="D807" s="61"/>
    </row>
    <row r="808" spans="1:4" ht="12.75">
      <c r="A808" s="60"/>
      <c r="B808" s="61"/>
      <c r="C808" s="60"/>
      <c r="D808" s="61"/>
    </row>
    <row r="809" spans="1:4" ht="12.75">
      <c r="A809" s="60"/>
      <c r="B809" s="61"/>
      <c r="C809" s="60"/>
      <c r="D809" s="61"/>
    </row>
    <row r="810" spans="1:4" ht="12.75">
      <c r="A810" s="60"/>
      <c r="B810" s="61"/>
      <c r="C810" s="60"/>
      <c r="D810" s="61"/>
    </row>
    <row r="811" spans="1:4" ht="12.75">
      <c r="A811" s="60"/>
      <c r="B811" s="61"/>
      <c r="C811" s="60"/>
      <c r="D811" s="61"/>
    </row>
    <row r="812" spans="1:4" ht="12.75">
      <c r="A812" s="60"/>
      <c r="B812" s="61"/>
      <c r="C812" s="60"/>
      <c r="D812" s="61"/>
    </row>
    <row r="813" spans="1:4" ht="12.75">
      <c r="A813" s="60"/>
      <c r="B813" s="61"/>
      <c r="C813" s="60"/>
      <c r="D813" s="61"/>
    </row>
    <row r="814" spans="1:4" ht="12.75">
      <c r="A814" s="60"/>
      <c r="B814" s="61"/>
      <c r="C814" s="60"/>
      <c r="D814" s="61"/>
    </row>
    <row r="815" spans="1:4" ht="12.75">
      <c r="A815" s="60"/>
      <c r="B815" s="61"/>
      <c r="C815" s="60"/>
      <c r="D815" s="61"/>
    </row>
    <row r="816" spans="1:4" ht="12.75">
      <c r="A816" s="60"/>
      <c r="B816" s="61"/>
      <c r="C816" s="60"/>
      <c r="D816" s="61"/>
    </row>
    <row r="817" spans="1:4" ht="12.75">
      <c r="A817" s="60"/>
      <c r="B817" s="61"/>
      <c r="C817" s="60"/>
      <c r="D817" s="61"/>
    </row>
    <row r="818" spans="1:4" ht="12.75">
      <c r="A818" s="60"/>
      <c r="B818" s="61"/>
      <c r="C818" s="60"/>
      <c r="D818" s="61"/>
    </row>
    <row r="819" spans="1:4" ht="12.75">
      <c r="A819" s="60"/>
      <c r="B819" s="61"/>
      <c r="C819" s="60"/>
      <c r="D819" s="61"/>
    </row>
    <row r="820" spans="1:4" ht="12.75">
      <c r="A820" s="60"/>
      <c r="B820" s="61"/>
      <c r="C820" s="60"/>
      <c r="D820" s="61"/>
    </row>
    <row r="821" spans="1:4" ht="12.75">
      <c r="A821" s="60"/>
      <c r="B821" s="61"/>
      <c r="C821" s="60"/>
      <c r="D821" s="61"/>
    </row>
    <row r="822" spans="1:4" ht="12.75">
      <c r="A822" s="60"/>
      <c r="B822" s="61"/>
      <c r="C822" s="60"/>
      <c r="D822" s="61"/>
    </row>
    <row r="823" spans="1:4" ht="12.75">
      <c r="A823" s="60"/>
      <c r="B823" s="61"/>
      <c r="C823" s="60"/>
      <c r="D823" s="61"/>
    </row>
    <row r="824" spans="1:4" ht="12.75">
      <c r="A824" s="60"/>
      <c r="B824" s="61"/>
      <c r="C824" s="60"/>
      <c r="D824" s="61"/>
    </row>
    <row r="825" spans="1:4" ht="12.75">
      <c r="A825" s="60"/>
      <c r="B825" s="61"/>
      <c r="C825" s="60"/>
      <c r="D825" s="61"/>
    </row>
    <row r="826" spans="1:4" ht="12.75">
      <c r="A826" s="60"/>
      <c r="B826" s="61"/>
      <c r="C826" s="60"/>
      <c r="D826" s="61"/>
    </row>
    <row r="827" spans="1:4" ht="12.75">
      <c r="A827" s="60"/>
      <c r="B827" s="61"/>
      <c r="C827" s="60"/>
      <c r="D827" s="61"/>
    </row>
    <row r="828" spans="1:4" ht="12.75">
      <c r="A828" s="60"/>
      <c r="B828" s="61"/>
      <c r="C828" s="60"/>
      <c r="D828" s="61"/>
    </row>
    <row r="829" spans="1:4" ht="12.75">
      <c r="A829" s="60"/>
      <c r="B829" s="61"/>
      <c r="C829" s="60"/>
      <c r="D829" s="61"/>
    </row>
    <row r="830" spans="1:4" ht="12.75">
      <c r="A830" s="60"/>
      <c r="B830" s="61"/>
      <c r="C830" s="60"/>
      <c r="D830" s="61"/>
    </row>
    <row r="831" spans="1:4" ht="12.75">
      <c r="A831" s="60"/>
      <c r="B831" s="61"/>
      <c r="C831" s="60"/>
      <c r="D831" s="61"/>
    </row>
    <row r="832" spans="1:4" ht="12.75">
      <c r="A832" s="60"/>
      <c r="B832" s="61"/>
      <c r="C832" s="60"/>
      <c r="D832" s="61"/>
    </row>
    <row r="833" spans="1:4" ht="12.75">
      <c r="A833" s="60"/>
      <c r="B833" s="61"/>
      <c r="C833" s="60"/>
      <c r="D833" s="61"/>
    </row>
  </sheetData>
  <sheetProtection/>
  <mergeCells count="9">
    <mergeCell ref="A8:G8"/>
    <mergeCell ref="A6:C6"/>
    <mergeCell ref="D6:E6"/>
    <mergeCell ref="A1:G1"/>
    <mergeCell ref="A2:G2"/>
    <mergeCell ref="A3:G3"/>
    <mergeCell ref="A4:G4"/>
    <mergeCell ref="A5:G5"/>
    <mergeCell ref="A7:G7"/>
  </mergeCells>
  <printOptions/>
  <pageMargins left="0.25" right="0.25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8"/>
  <sheetViews>
    <sheetView view="pageBreakPreview" zoomScaleSheetLayoutView="100" zoomScalePageLayoutView="0" workbookViewId="0" topLeftCell="A322">
      <selection activeCell="B328" sqref="A1:IV16384"/>
    </sheetView>
  </sheetViews>
  <sheetFormatPr defaultColWidth="9.00390625" defaultRowHeight="12.75"/>
  <cols>
    <col min="1" max="1" width="4.125" style="184" customWidth="1"/>
    <col min="2" max="2" width="60.125" style="184" customWidth="1"/>
    <col min="3" max="3" width="11.875" style="184" customWidth="1"/>
    <col min="4" max="4" width="10.875" style="184" customWidth="1"/>
    <col min="5" max="5" width="13.375" style="184" customWidth="1"/>
    <col min="6" max="6" width="10.875" style="184" customWidth="1"/>
    <col min="7" max="9" width="16.125" style="184" customWidth="1"/>
    <col min="10" max="16384" width="9.125" style="184" customWidth="1"/>
  </cols>
  <sheetData>
    <row r="1" spans="1:9" s="178" customFormat="1" ht="15">
      <c r="A1" s="228" t="s">
        <v>51</v>
      </c>
      <c r="B1" s="228"/>
      <c r="C1" s="228"/>
      <c r="D1" s="228"/>
      <c r="E1" s="240"/>
      <c r="F1" s="240"/>
      <c r="G1" s="241"/>
      <c r="H1" s="241"/>
      <c r="I1" s="241"/>
    </row>
    <row r="2" spans="1:9" s="178" customFormat="1" ht="15">
      <c r="A2" s="228" t="s">
        <v>16</v>
      </c>
      <c r="B2" s="228"/>
      <c r="C2" s="228"/>
      <c r="D2" s="228"/>
      <c r="E2" s="240"/>
      <c r="F2" s="240"/>
      <c r="G2" s="241"/>
      <c r="H2" s="241"/>
      <c r="I2" s="241"/>
    </row>
    <row r="3" spans="1:9" s="178" customFormat="1" ht="15">
      <c r="A3" s="228" t="s">
        <v>17</v>
      </c>
      <c r="B3" s="228"/>
      <c r="C3" s="228"/>
      <c r="D3" s="228"/>
      <c r="E3" s="240"/>
      <c r="F3" s="240"/>
      <c r="G3" s="241"/>
      <c r="H3" s="241"/>
      <c r="I3" s="241"/>
    </row>
    <row r="4" spans="1:9" s="178" customFormat="1" ht="15" customHeight="1">
      <c r="A4" s="244" t="s">
        <v>674</v>
      </c>
      <c r="B4" s="244"/>
      <c r="C4" s="244"/>
      <c r="D4" s="244"/>
      <c r="E4" s="240"/>
      <c r="F4" s="240"/>
      <c r="G4" s="241"/>
      <c r="H4" s="241"/>
      <c r="I4" s="241"/>
    </row>
    <row r="5" spans="1:9" s="178" customFormat="1" ht="15">
      <c r="A5" s="179"/>
      <c r="B5" s="228" t="s">
        <v>682</v>
      </c>
      <c r="C5" s="240"/>
      <c r="D5" s="240"/>
      <c r="E5" s="240"/>
      <c r="F5" s="240"/>
      <c r="G5" s="241"/>
      <c r="H5" s="241"/>
      <c r="I5" s="241"/>
    </row>
    <row r="6" spans="2:9" s="178" customFormat="1" ht="15">
      <c r="B6" s="180"/>
      <c r="C6" s="181"/>
      <c r="D6" s="181"/>
      <c r="E6" s="26"/>
      <c r="F6" s="26"/>
      <c r="G6" s="108"/>
      <c r="H6" s="108"/>
      <c r="I6" s="108"/>
    </row>
    <row r="7" spans="2:7" s="178" customFormat="1" ht="15">
      <c r="B7" s="213"/>
      <c r="C7" s="213"/>
      <c r="D7" s="213"/>
      <c r="E7" s="213"/>
      <c r="F7" s="213"/>
      <c r="G7" s="213"/>
    </row>
    <row r="8" spans="1:9" ht="74.25" customHeight="1">
      <c r="A8" s="182"/>
      <c r="B8" s="257" t="s">
        <v>688</v>
      </c>
      <c r="C8" s="257"/>
      <c r="D8" s="257"/>
      <c r="E8" s="257"/>
      <c r="F8" s="257"/>
      <c r="G8" s="258"/>
      <c r="H8" s="259"/>
      <c r="I8" s="259"/>
    </row>
    <row r="9" spans="1:9" ht="12" customHeight="1">
      <c r="A9" s="185"/>
      <c r="B9" s="186"/>
      <c r="C9" s="186"/>
      <c r="D9" s="186"/>
      <c r="E9" s="186"/>
      <c r="F9" s="186"/>
      <c r="G9" s="185"/>
      <c r="H9" s="183"/>
      <c r="I9" s="183"/>
    </row>
    <row r="10" spans="1:9" ht="21.75" customHeight="1">
      <c r="A10" s="247" t="s">
        <v>109</v>
      </c>
      <c r="B10" s="250" t="s">
        <v>110</v>
      </c>
      <c r="C10" s="253" t="s">
        <v>279</v>
      </c>
      <c r="D10" s="253" t="s">
        <v>280</v>
      </c>
      <c r="E10" s="253" t="s">
        <v>113</v>
      </c>
      <c r="F10" s="253" t="s">
        <v>114</v>
      </c>
      <c r="G10" s="254" t="s">
        <v>249</v>
      </c>
      <c r="H10" s="255"/>
      <c r="I10" s="256"/>
    </row>
    <row r="11" spans="1:9" ht="12.75" customHeight="1">
      <c r="A11" s="248"/>
      <c r="B11" s="251"/>
      <c r="C11" s="251"/>
      <c r="D11" s="251"/>
      <c r="E11" s="251"/>
      <c r="F11" s="251"/>
      <c r="G11" s="260" t="s">
        <v>678</v>
      </c>
      <c r="H11" s="245" t="s">
        <v>669</v>
      </c>
      <c r="I11" s="245" t="s">
        <v>679</v>
      </c>
    </row>
    <row r="12" spans="1:9" ht="13.5" customHeight="1">
      <c r="A12" s="249"/>
      <c r="B12" s="252"/>
      <c r="C12" s="252"/>
      <c r="D12" s="252"/>
      <c r="E12" s="252"/>
      <c r="F12" s="252"/>
      <c r="G12" s="261"/>
      <c r="H12" s="246"/>
      <c r="I12" s="246"/>
    </row>
    <row r="13" spans="1:9" ht="12.75">
      <c r="A13" s="71" t="s">
        <v>62</v>
      </c>
      <c r="B13" s="72">
        <v>2</v>
      </c>
      <c r="C13" s="73" t="s">
        <v>63</v>
      </c>
      <c r="D13" s="73" t="s">
        <v>219</v>
      </c>
      <c r="E13" s="73" t="s">
        <v>64</v>
      </c>
      <c r="F13" s="73" t="s">
        <v>65</v>
      </c>
      <c r="G13" s="187"/>
      <c r="H13" s="187"/>
      <c r="I13" s="187"/>
    </row>
    <row r="14" spans="1:9" ht="15.75">
      <c r="A14" s="188" t="s">
        <v>115</v>
      </c>
      <c r="B14" s="189" t="s">
        <v>289</v>
      </c>
      <c r="C14" s="75" t="s">
        <v>220</v>
      </c>
      <c r="D14" s="75"/>
      <c r="E14" s="75"/>
      <c r="F14" s="75"/>
      <c r="G14" s="76">
        <f>G15+G19+G24+G49+G55+G59</f>
        <v>79701.99514000001</v>
      </c>
      <c r="H14" s="76">
        <f>H15+H19+H24+H49+H55+H59</f>
        <v>75388.17686</v>
      </c>
      <c r="I14" s="190">
        <f>H14/G14*100</f>
        <v>94.58756550269213</v>
      </c>
    </row>
    <row r="15" spans="1:9" ht="33" customHeight="1">
      <c r="A15" s="86"/>
      <c r="B15" s="83" t="s">
        <v>151</v>
      </c>
      <c r="C15" s="75" t="s">
        <v>220</v>
      </c>
      <c r="D15" s="75" t="s">
        <v>221</v>
      </c>
      <c r="E15" s="75"/>
      <c r="F15" s="75"/>
      <c r="G15" s="76">
        <f aca="true" t="shared" si="0" ref="G15:H17">G16</f>
        <v>4223.908</v>
      </c>
      <c r="H15" s="76">
        <f t="shared" si="0"/>
        <v>4186.80748</v>
      </c>
      <c r="I15" s="190">
        <f aca="true" t="shared" si="1" ref="I15:I79">H15/G15*100</f>
        <v>99.12165416481609</v>
      </c>
    </row>
    <row r="16" spans="1:9" ht="19.5" customHeight="1">
      <c r="A16" s="86"/>
      <c r="B16" s="83" t="s">
        <v>238</v>
      </c>
      <c r="C16" s="75" t="s">
        <v>220</v>
      </c>
      <c r="D16" s="75" t="s">
        <v>221</v>
      </c>
      <c r="E16" s="75" t="s">
        <v>321</v>
      </c>
      <c r="F16" s="75"/>
      <c r="G16" s="76">
        <f t="shared" si="0"/>
        <v>4223.908</v>
      </c>
      <c r="H16" s="76">
        <f t="shared" si="0"/>
        <v>4186.80748</v>
      </c>
      <c r="I16" s="190">
        <f t="shared" si="1"/>
        <v>99.12165416481609</v>
      </c>
    </row>
    <row r="17" spans="1:9" ht="20.25" customHeight="1">
      <c r="A17" s="86"/>
      <c r="B17" s="82" t="s">
        <v>400</v>
      </c>
      <c r="C17" s="75" t="s">
        <v>220</v>
      </c>
      <c r="D17" s="75" t="s">
        <v>221</v>
      </c>
      <c r="E17" s="75" t="s">
        <v>322</v>
      </c>
      <c r="F17" s="75"/>
      <c r="G17" s="76">
        <f t="shared" si="0"/>
        <v>4223.908</v>
      </c>
      <c r="H17" s="76">
        <f t="shared" si="0"/>
        <v>4186.80748</v>
      </c>
      <c r="I17" s="190">
        <f t="shared" si="1"/>
        <v>99.12165416481609</v>
      </c>
    </row>
    <row r="18" spans="1:9" ht="53.25" customHeight="1">
      <c r="A18" s="86"/>
      <c r="B18" s="82" t="s">
        <v>281</v>
      </c>
      <c r="C18" s="75" t="s">
        <v>220</v>
      </c>
      <c r="D18" s="75" t="s">
        <v>221</v>
      </c>
      <c r="E18" s="75" t="s">
        <v>322</v>
      </c>
      <c r="F18" s="75" t="s">
        <v>284</v>
      </c>
      <c r="G18" s="76">
        <f>' пр 8 '!G25</f>
        <v>4223.908</v>
      </c>
      <c r="H18" s="76">
        <f>' пр 8 '!H25</f>
        <v>4186.80748</v>
      </c>
      <c r="I18" s="190">
        <f t="shared" si="1"/>
        <v>99.12165416481609</v>
      </c>
    </row>
    <row r="19" spans="1:9" ht="42.75" customHeight="1">
      <c r="A19" s="86"/>
      <c r="B19" s="126" t="s">
        <v>202</v>
      </c>
      <c r="C19" s="75" t="s">
        <v>220</v>
      </c>
      <c r="D19" s="75" t="s">
        <v>222</v>
      </c>
      <c r="E19" s="75"/>
      <c r="F19" s="75"/>
      <c r="G19" s="76">
        <f>G20</f>
        <v>2676.2129999999997</v>
      </c>
      <c r="H19" s="76">
        <f>H20</f>
        <v>2613.12544</v>
      </c>
      <c r="I19" s="190">
        <f t="shared" si="1"/>
        <v>97.64265549864677</v>
      </c>
    </row>
    <row r="20" spans="1:9" ht="15.75" customHeight="1">
      <c r="A20" s="86"/>
      <c r="B20" s="126" t="s">
        <v>238</v>
      </c>
      <c r="C20" s="75" t="s">
        <v>220</v>
      </c>
      <c r="D20" s="75" t="s">
        <v>222</v>
      </c>
      <c r="E20" s="75" t="s">
        <v>321</v>
      </c>
      <c r="F20" s="75"/>
      <c r="G20" s="76">
        <f>G21</f>
        <v>2676.2129999999997</v>
      </c>
      <c r="H20" s="76">
        <f>H21</f>
        <v>2613.12544</v>
      </c>
      <c r="I20" s="190">
        <f t="shared" si="1"/>
        <v>97.64265549864677</v>
      </c>
    </row>
    <row r="21" spans="1:9" ht="54" customHeight="1">
      <c r="A21" s="86"/>
      <c r="B21" s="127" t="s">
        <v>381</v>
      </c>
      <c r="C21" s="75" t="s">
        <v>220</v>
      </c>
      <c r="D21" s="75" t="s">
        <v>222</v>
      </c>
      <c r="E21" s="75" t="s">
        <v>303</v>
      </c>
      <c r="F21" s="75"/>
      <c r="G21" s="76">
        <f>G22+G23</f>
        <v>2676.2129999999997</v>
      </c>
      <c r="H21" s="76">
        <f>H22+H23</f>
        <v>2613.12544</v>
      </c>
      <c r="I21" s="190">
        <f t="shared" si="1"/>
        <v>97.64265549864677</v>
      </c>
    </row>
    <row r="22" spans="1:9" ht="55.5" customHeight="1">
      <c r="A22" s="86"/>
      <c r="B22" s="82" t="s">
        <v>281</v>
      </c>
      <c r="C22" s="75" t="s">
        <v>220</v>
      </c>
      <c r="D22" s="75" t="s">
        <v>222</v>
      </c>
      <c r="E22" s="75" t="s">
        <v>303</v>
      </c>
      <c r="F22" s="75" t="s">
        <v>284</v>
      </c>
      <c r="G22" s="76">
        <f>' пр 8 '!G309</f>
        <v>1755.213</v>
      </c>
      <c r="H22" s="76">
        <f>' пр 8 '!H309</f>
        <v>1726.90067</v>
      </c>
      <c r="I22" s="190">
        <f t="shared" si="1"/>
        <v>98.38695759432046</v>
      </c>
    </row>
    <row r="23" spans="1:9" ht="27" customHeight="1">
      <c r="A23" s="86"/>
      <c r="B23" s="82" t="s">
        <v>282</v>
      </c>
      <c r="C23" s="75" t="s">
        <v>220</v>
      </c>
      <c r="D23" s="75" t="s">
        <v>222</v>
      </c>
      <c r="E23" s="75" t="s">
        <v>303</v>
      </c>
      <c r="F23" s="75" t="s">
        <v>285</v>
      </c>
      <c r="G23" s="76">
        <f>' пр 8 '!G310</f>
        <v>921</v>
      </c>
      <c r="H23" s="76">
        <f>' пр 8 '!H310</f>
        <v>886.22477</v>
      </c>
      <c r="I23" s="190">
        <f t="shared" si="1"/>
        <v>96.2241878393051</v>
      </c>
    </row>
    <row r="24" spans="1:9" ht="43.5" customHeight="1">
      <c r="A24" s="86"/>
      <c r="B24" s="83" t="s">
        <v>125</v>
      </c>
      <c r="C24" s="75" t="s">
        <v>220</v>
      </c>
      <c r="D24" s="75" t="s">
        <v>223</v>
      </c>
      <c r="E24" s="75"/>
      <c r="F24" s="75"/>
      <c r="G24" s="76">
        <f>G25+G32+G37</f>
        <v>31790.862770000003</v>
      </c>
      <c r="H24" s="76">
        <f>H25+H32+H37</f>
        <v>29757.02533</v>
      </c>
      <c r="I24" s="190">
        <f t="shared" si="1"/>
        <v>93.60244654347893</v>
      </c>
    </row>
    <row r="25" spans="1:9" ht="15.75" customHeight="1">
      <c r="A25" s="86"/>
      <c r="B25" s="83" t="s">
        <v>238</v>
      </c>
      <c r="C25" s="75" t="s">
        <v>220</v>
      </c>
      <c r="D25" s="75" t="s">
        <v>223</v>
      </c>
      <c r="E25" s="75" t="s">
        <v>497</v>
      </c>
      <c r="F25" s="75"/>
      <c r="G25" s="76">
        <f>G26+G29</f>
        <v>25860.1313</v>
      </c>
      <c r="H25" s="76">
        <f>H26+H29</f>
        <v>23916.554790000002</v>
      </c>
      <c r="I25" s="190">
        <f t="shared" si="1"/>
        <v>92.484274393456</v>
      </c>
    </row>
    <row r="26" spans="1:9" ht="52.5" customHeight="1">
      <c r="A26" s="86"/>
      <c r="B26" s="128" t="s">
        <v>381</v>
      </c>
      <c r="C26" s="75" t="s">
        <v>220</v>
      </c>
      <c r="D26" s="75" t="s">
        <v>223</v>
      </c>
      <c r="E26" s="75" t="s">
        <v>303</v>
      </c>
      <c r="F26" s="75"/>
      <c r="G26" s="76">
        <f>G27+G28</f>
        <v>24746.1313</v>
      </c>
      <c r="H26" s="76">
        <f>H27+H28</f>
        <v>23051.570050000002</v>
      </c>
      <c r="I26" s="190">
        <f t="shared" si="1"/>
        <v>93.15221749429577</v>
      </c>
    </row>
    <row r="27" spans="1:9" ht="52.5" customHeight="1">
      <c r="A27" s="86"/>
      <c r="B27" s="82" t="s">
        <v>281</v>
      </c>
      <c r="C27" s="75" t="s">
        <v>220</v>
      </c>
      <c r="D27" s="75" t="s">
        <v>223</v>
      </c>
      <c r="E27" s="75" t="s">
        <v>303</v>
      </c>
      <c r="F27" s="75" t="s">
        <v>284</v>
      </c>
      <c r="G27" s="76">
        <f>' пр 8 '!G29</f>
        <v>21821.247</v>
      </c>
      <c r="H27" s="76">
        <f>' пр 8 '!H29</f>
        <v>20316.57963</v>
      </c>
      <c r="I27" s="190">
        <f t="shared" si="1"/>
        <v>93.10457660829374</v>
      </c>
    </row>
    <row r="28" spans="1:9" ht="28.5" customHeight="1">
      <c r="A28" s="86"/>
      <c r="B28" s="82" t="s">
        <v>282</v>
      </c>
      <c r="C28" s="75" t="s">
        <v>220</v>
      </c>
      <c r="D28" s="75" t="s">
        <v>223</v>
      </c>
      <c r="E28" s="75" t="s">
        <v>303</v>
      </c>
      <c r="F28" s="75" t="s">
        <v>285</v>
      </c>
      <c r="G28" s="76">
        <f>' пр 8 '!G30</f>
        <v>2924.8843</v>
      </c>
      <c r="H28" s="76">
        <f>' пр 8 '!H30</f>
        <v>2734.99042</v>
      </c>
      <c r="I28" s="190">
        <f t="shared" si="1"/>
        <v>93.50764472974195</v>
      </c>
    </row>
    <row r="29" spans="1:9" ht="55.5" customHeight="1">
      <c r="A29" s="86"/>
      <c r="B29" s="90" t="s">
        <v>498</v>
      </c>
      <c r="C29" s="75" t="s">
        <v>220</v>
      </c>
      <c r="D29" s="75" t="s">
        <v>223</v>
      </c>
      <c r="E29" s="75" t="s">
        <v>323</v>
      </c>
      <c r="F29" s="75"/>
      <c r="G29" s="76">
        <f>G30+G31</f>
        <v>1114</v>
      </c>
      <c r="H29" s="76">
        <f>H30+H31</f>
        <v>864.98474</v>
      </c>
      <c r="I29" s="190">
        <f t="shared" si="1"/>
        <v>77.64674506283662</v>
      </c>
    </row>
    <row r="30" spans="1:9" ht="55.5" customHeight="1">
      <c r="A30" s="86"/>
      <c r="B30" s="82" t="s">
        <v>281</v>
      </c>
      <c r="C30" s="75" t="s">
        <v>220</v>
      </c>
      <c r="D30" s="75" t="s">
        <v>223</v>
      </c>
      <c r="E30" s="75" t="s">
        <v>323</v>
      </c>
      <c r="F30" s="75" t="s">
        <v>284</v>
      </c>
      <c r="G30" s="76">
        <f>' пр 8 '!G32</f>
        <v>865.9</v>
      </c>
      <c r="H30" s="76">
        <f>' пр 8 '!H32</f>
        <v>864.98474</v>
      </c>
      <c r="I30" s="190">
        <f t="shared" si="1"/>
        <v>99.89429957269893</v>
      </c>
    </row>
    <row r="31" spans="1:9" ht="27" customHeight="1">
      <c r="A31" s="86"/>
      <c r="B31" s="82" t="s">
        <v>282</v>
      </c>
      <c r="C31" s="75" t="s">
        <v>220</v>
      </c>
      <c r="D31" s="75" t="s">
        <v>223</v>
      </c>
      <c r="E31" s="75" t="s">
        <v>323</v>
      </c>
      <c r="F31" s="75" t="s">
        <v>285</v>
      </c>
      <c r="G31" s="76">
        <f>' пр 8 '!G33</f>
        <v>248.1</v>
      </c>
      <c r="H31" s="76">
        <f>' пр 8 '!H33</f>
        <v>0</v>
      </c>
      <c r="I31" s="190">
        <f t="shared" si="1"/>
        <v>0</v>
      </c>
    </row>
    <row r="32" spans="1:9" ht="40.5" customHeight="1">
      <c r="A32" s="86"/>
      <c r="B32" s="88" t="s">
        <v>38</v>
      </c>
      <c r="C32" s="75" t="s">
        <v>220</v>
      </c>
      <c r="D32" s="75" t="s">
        <v>223</v>
      </c>
      <c r="E32" s="75" t="s">
        <v>529</v>
      </c>
      <c r="F32" s="75"/>
      <c r="G32" s="76">
        <f aca="true" t="shared" si="2" ref="G32:H35">G33</f>
        <v>3397.33147</v>
      </c>
      <c r="H32" s="76">
        <f t="shared" si="2"/>
        <v>3388.24642</v>
      </c>
      <c r="I32" s="190">
        <f t="shared" si="1"/>
        <v>99.73258276149309</v>
      </c>
    </row>
    <row r="33" spans="1:9" ht="20.25" customHeight="1">
      <c r="A33" s="86"/>
      <c r="B33" s="89" t="s">
        <v>227</v>
      </c>
      <c r="C33" s="75" t="s">
        <v>220</v>
      </c>
      <c r="D33" s="75" t="s">
        <v>223</v>
      </c>
      <c r="E33" s="75" t="s">
        <v>450</v>
      </c>
      <c r="F33" s="75"/>
      <c r="G33" s="76">
        <f t="shared" si="2"/>
        <v>3397.33147</v>
      </c>
      <c r="H33" s="76">
        <f t="shared" si="2"/>
        <v>3388.24642</v>
      </c>
      <c r="I33" s="190">
        <f t="shared" si="1"/>
        <v>99.73258276149309</v>
      </c>
    </row>
    <row r="34" spans="1:9" ht="16.5" customHeight="1">
      <c r="A34" s="86"/>
      <c r="B34" s="89" t="s">
        <v>494</v>
      </c>
      <c r="C34" s="75" t="s">
        <v>220</v>
      </c>
      <c r="D34" s="75" t="s">
        <v>223</v>
      </c>
      <c r="E34" s="75" t="s">
        <v>450</v>
      </c>
      <c r="F34" s="75"/>
      <c r="G34" s="76">
        <f t="shared" si="2"/>
        <v>3397.33147</v>
      </c>
      <c r="H34" s="76">
        <f t="shared" si="2"/>
        <v>3388.24642</v>
      </c>
      <c r="I34" s="190">
        <f t="shared" si="1"/>
        <v>99.73258276149309</v>
      </c>
    </row>
    <row r="35" spans="1:9" ht="52.5" customHeight="1">
      <c r="A35" s="86"/>
      <c r="B35" s="89" t="s">
        <v>381</v>
      </c>
      <c r="C35" s="75" t="s">
        <v>220</v>
      </c>
      <c r="D35" s="75" t="s">
        <v>223</v>
      </c>
      <c r="E35" s="75" t="s">
        <v>495</v>
      </c>
      <c r="F35" s="75"/>
      <c r="G35" s="76">
        <f t="shared" si="2"/>
        <v>3397.33147</v>
      </c>
      <c r="H35" s="76">
        <f t="shared" si="2"/>
        <v>3388.24642</v>
      </c>
      <c r="I35" s="190">
        <f t="shared" si="1"/>
        <v>99.73258276149309</v>
      </c>
    </row>
    <row r="36" spans="1:9" ht="54.75" customHeight="1">
      <c r="A36" s="86"/>
      <c r="B36" s="77" t="s">
        <v>281</v>
      </c>
      <c r="C36" s="75" t="s">
        <v>220</v>
      </c>
      <c r="D36" s="75" t="s">
        <v>223</v>
      </c>
      <c r="E36" s="75" t="s">
        <v>495</v>
      </c>
      <c r="F36" s="75" t="s">
        <v>284</v>
      </c>
      <c r="G36" s="76">
        <f>' пр 8 '!G317</f>
        <v>3397.33147</v>
      </c>
      <c r="H36" s="76">
        <f>' пр 8 '!H317</f>
        <v>3388.24642</v>
      </c>
      <c r="I36" s="190">
        <f t="shared" si="1"/>
        <v>99.73258276149309</v>
      </c>
    </row>
    <row r="37" spans="1:9" ht="29.25" customHeight="1">
      <c r="A37" s="86"/>
      <c r="B37" s="82" t="s">
        <v>459</v>
      </c>
      <c r="C37" s="75" t="s">
        <v>220</v>
      </c>
      <c r="D37" s="75" t="s">
        <v>223</v>
      </c>
      <c r="E37" s="75" t="s">
        <v>317</v>
      </c>
      <c r="F37" s="75"/>
      <c r="G37" s="76">
        <f>G38+G42</f>
        <v>2533.4</v>
      </c>
      <c r="H37" s="76">
        <f>H38+H42</f>
        <v>2452.22412</v>
      </c>
      <c r="I37" s="190">
        <f t="shared" si="1"/>
        <v>96.79577326912448</v>
      </c>
    </row>
    <row r="38" spans="1:9" ht="18" customHeight="1">
      <c r="A38" s="86"/>
      <c r="B38" s="82" t="s">
        <v>403</v>
      </c>
      <c r="C38" s="75" t="s">
        <v>220</v>
      </c>
      <c r="D38" s="75" t="s">
        <v>223</v>
      </c>
      <c r="E38" s="75" t="s">
        <v>404</v>
      </c>
      <c r="F38" s="75"/>
      <c r="G38" s="76">
        <f>G39</f>
        <v>1063.4</v>
      </c>
      <c r="H38" s="76">
        <f>H39</f>
        <v>1053.47303</v>
      </c>
      <c r="I38" s="190">
        <f t="shared" si="1"/>
        <v>99.06648768102313</v>
      </c>
    </row>
    <row r="39" spans="1:9" ht="34.5" customHeight="1">
      <c r="A39" s="86"/>
      <c r="B39" s="83" t="s">
        <v>405</v>
      </c>
      <c r="C39" s="75" t="s">
        <v>220</v>
      </c>
      <c r="D39" s="75" t="s">
        <v>223</v>
      </c>
      <c r="E39" s="75" t="s">
        <v>324</v>
      </c>
      <c r="F39" s="75"/>
      <c r="G39" s="76">
        <f>G40+G41</f>
        <v>1063.4</v>
      </c>
      <c r="H39" s="76">
        <f>H40+H41</f>
        <v>1053.47303</v>
      </c>
      <c r="I39" s="190">
        <f t="shared" si="1"/>
        <v>99.06648768102313</v>
      </c>
    </row>
    <row r="40" spans="1:9" ht="53.25" customHeight="1">
      <c r="A40" s="86"/>
      <c r="B40" s="82" t="s">
        <v>281</v>
      </c>
      <c r="C40" s="75" t="s">
        <v>220</v>
      </c>
      <c r="D40" s="75" t="s">
        <v>223</v>
      </c>
      <c r="E40" s="75" t="s">
        <v>324</v>
      </c>
      <c r="F40" s="75" t="s">
        <v>284</v>
      </c>
      <c r="G40" s="76">
        <f>' пр 8 '!G37</f>
        <v>1034.875</v>
      </c>
      <c r="H40" s="76">
        <f>' пр 8 '!H37</f>
        <v>1024.94803</v>
      </c>
      <c r="I40" s="190">
        <f t="shared" si="1"/>
        <v>99.04075661311754</v>
      </c>
    </row>
    <row r="41" spans="1:9" ht="27" customHeight="1">
      <c r="A41" s="86"/>
      <c r="B41" s="82" t="s">
        <v>282</v>
      </c>
      <c r="C41" s="75" t="s">
        <v>220</v>
      </c>
      <c r="D41" s="75" t="s">
        <v>223</v>
      </c>
      <c r="E41" s="75" t="s">
        <v>324</v>
      </c>
      <c r="F41" s="75" t="s">
        <v>285</v>
      </c>
      <c r="G41" s="76">
        <f>' пр 8 '!G38</f>
        <v>28.525</v>
      </c>
      <c r="H41" s="76">
        <f>' пр 8 '!H38</f>
        <v>28.525</v>
      </c>
      <c r="I41" s="190">
        <f t="shared" si="1"/>
        <v>100</v>
      </c>
    </row>
    <row r="42" spans="1:9" ht="18" customHeight="1">
      <c r="A42" s="86"/>
      <c r="B42" s="82" t="s">
        <v>398</v>
      </c>
      <c r="C42" s="75" t="s">
        <v>220</v>
      </c>
      <c r="D42" s="75" t="s">
        <v>223</v>
      </c>
      <c r="E42" s="75" t="s">
        <v>318</v>
      </c>
      <c r="F42" s="75"/>
      <c r="G42" s="76">
        <f>G43+G46</f>
        <v>1470</v>
      </c>
      <c r="H42" s="76">
        <f>H43+H46</f>
        <v>1398.75109</v>
      </c>
      <c r="I42" s="190">
        <f t="shared" si="1"/>
        <v>95.15313537414966</v>
      </c>
    </row>
    <row r="43" spans="1:9" ht="52.5" customHeight="1">
      <c r="A43" s="86"/>
      <c r="B43" s="82" t="s">
        <v>406</v>
      </c>
      <c r="C43" s="75" t="s">
        <v>220</v>
      </c>
      <c r="D43" s="75" t="s">
        <v>223</v>
      </c>
      <c r="E43" s="75" t="s">
        <v>325</v>
      </c>
      <c r="F43" s="75"/>
      <c r="G43" s="76">
        <f>G44+G45</f>
        <v>992</v>
      </c>
      <c r="H43" s="76">
        <f>H44+H45</f>
        <v>930.61857</v>
      </c>
      <c r="I43" s="190">
        <f t="shared" si="1"/>
        <v>93.81235584677418</v>
      </c>
    </row>
    <row r="44" spans="1:9" ht="54" customHeight="1">
      <c r="A44" s="86"/>
      <c r="B44" s="82" t="s">
        <v>281</v>
      </c>
      <c r="C44" s="75" t="s">
        <v>220</v>
      </c>
      <c r="D44" s="75" t="s">
        <v>223</v>
      </c>
      <c r="E44" s="75" t="s">
        <v>325</v>
      </c>
      <c r="F44" s="75" t="s">
        <v>284</v>
      </c>
      <c r="G44" s="76">
        <f>' пр 8 '!G41</f>
        <v>866</v>
      </c>
      <c r="H44" s="76">
        <f>' пр 8 '!H41</f>
        <v>804.61857</v>
      </c>
      <c r="I44" s="190">
        <f t="shared" si="1"/>
        <v>92.91207505773671</v>
      </c>
    </row>
    <row r="45" spans="1:9" ht="27" customHeight="1">
      <c r="A45" s="86"/>
      <c r="B45" s="82" t="s">
        <v>282</v>
      </c>
      <c r="C45" s="75" t="s">
        <v>220</v>
      </c>
      <c r="D45" s="75" t="s">
        <v>223</v>
      </c>
      <c r="E45" s="75" t="s">
        <v>325</v>
      </c>
      <c r="F45" s="75" t="s">
        <v>285</v>
      </c>
      <c r="G45" s="76">
        <f>' пр 8 '!G42</f>
        <v>126</v>
      </c>
      <c r="H45" s="76">
        <f>' пр 8 '!H42</f>
        <v>126</v>
      </c>
      <c r="I45" s="190">
        <f t="shared" si="1"/>
        <v>100</v>
      </c>
    </row>
    <row r="46" spans="1:9" ht="56.25" customHeight="1">
      <c r="A46" s="86"/>
      <c r="B46" s="82" t="s">
        <v>407</v>
      </c>
      <c r="C46" s="75" t="s">
        <v>220</v>
      </c>
      <c r="D46" s="75" t="s">
        <v>223</v>
      </c>
      <c r="E46" s="75" t="s">
        <v>326</v>
      </c>
      <c r="F46" s="75"/>
      <c r="G46" s="76">
        <f>G47+G48</f>
        <v>478</v>
      </c>
      <c r="H46" s="76">
        <f>H47+H48</f>
        <v>468.13252</v>
      </c>
      <c r="I46" s="190">
        <f t="shared" si="1"/>
        <v>97.93567364016737</v>
      </c>
    </row>
    <row r="47" spans="1:9" ht="53.25" customHeight="1">
      <c r="A47" s="86"/>
      <c r="B47" s="82" t="s">
        <v>281</v>
      </c>
      <c r="C47" s="75" t="s">
        <v>220</v>
      </c>
      <c r="D47" s="75" t="s">
        <v>223</v>
      </c>
      <c r="E47" s="75" t="s">
        <v>326</v>
      </c>
      <c r="F47" s="75" t="s">
        <v>284</v>
      </c>
      <c r="G47" s="76">
        <f>' пр 8 '!G44</f>
        <v>398</v>
      </c>
      <c r="H47" s="76">
        <f>' пр 8 '!H44</f>
        <v>388.13252</v>
      </c>
      <c r="I47" s="190">
        <f t="shared" si="1"/>
        <v>97.5207336683417</v>
      </c>
    </row>
    <row r="48" spans="1:9" ht="27" customHeight="1">
      <c r="A48" s="86"/>
      <c r="B48" s="82" t="s">
        <v>282</v>
      </c>
      <c r="C48" s="75" t="s">
        <v>220</v>
      </c>
      <c r="D48" s="75" t="s">
        <v>223</v>
      </c>
      <c r="E48" s="75" t="s">
        <v>326</v>
      </c>
      <c r="F48" s="75" t="s">
        <v>285</v>
      </c>
      <c r="G48" s="76">
        <f>' пр 8 '!G45</f>
        <v>80</v>
      </c>
      <c r="H48" s="76">
        <f>' пр 8 '!H45</f>
        <v>80</v>
      </c>
      <c r="I48" s="190">
        <f>H48/G48*100</f>
        <v>100</v>
      </c>
    </row>
    <row r="49" spans="1:9" ht="29.25" customHeight="1">
      <c r="A49" s="86"/>
      <c r="B49" s="82" t="s">
        <v>119</v>
      </c>
      <c r="C49" s="92" t="s">
        <v>220</v>
      </c>
      <c r="D49" s="92" t="s">
        <v>39</v>
      </c>
      <c r="E49" s="75"/>
      <c r="F49" s="75"/>
      <c r="G49" s="76">
        <f>G50</f>
        <v>9962.9763</v>
      </c>
      <c r="H49" s="76">
        <f>H50</f>
        <v>9472.66051</v>
      </c>
      <c r="I49" s="190">
        <f t="shared" si="1"/>
        <v>95.07862133527307</v>
      </c>
    </row>
    <row r="50" spans="1:9" ht="16.5" customHeight="1">
      <c r="A50" s="86"/>
      <c r="B50" s="82" t="s">
        <v>238</v>
      </c>
      <c r="C50" s="92" t="s">
        <v>220</v>
      </c>
      <c r="D50" s="92" t="s">
        <v>39</v>
      </c>
      <c r="E50" s="75" t="s">
        <v>334</v>
      </c>
      <c r="F50" s="75"/>
      <c r="G50" s="76">
        <f>G51</f>
        <v>9962.9763</v>
      </c>
      <c r="H50" s="76">
        <f>H51</f>
        <v>9472.66051</v>
      </c>
      <c r="I50" s="190">
        <f t="shared" si="1"/>
        <v>95.07862133527307</v>
      </c>
    </row>
    <row r="51" spans="1:9" ht="54" customHeight="1">
      <c r="A51" s="86"/>
      <c r="B51" s="83" t="s">
        <v>381</v>
      </c>
      <c r="C51" s="92" t="s">
        <v>220</v>
      </c>
      <c r="D51" s="92" t="s">
        <v>39</v>
      </c>
      <c r="E51" s="75" t="s">
        <v>303</v>
      </c>
      <c r="F51" s="75"/>
      <c r="G51" s="76">
        <f>G52+G53+G54</f>
        <v>9962.9763</v>
      </c>
      <c r="H51" s="76">
        <f>H52+H53+H54</f>
        <v>9472.66051</v>
      </c>
      <c r="I51" s="190">
        <f t="shared" si="1"/>
        <v>95.07862133527307</v>
      </c>
    </row>
    <row r="52" spans="1:9" ht="54" customHeight="1">
      <c r="A52" s="86"/>
      <c r="B52" s="82" t="s">
        <v>281</v>
      </c>
      <c r="C52" s="92" t="s">
        <v>220</v>
      </c>
      <c r="D52" s="92" t="s">
        <v>39</v>
      </c>
      <c r="E52" s="75" t="s">
        <v>303</v>
      </c>
      <c r="F52" s="75" t="s">
        <v>284</v>
      </c>
      <c r="G52" s="76">
        <f>' пр 8 '!G18+' пр 8 '!G359</f>
        <v>9269.4576</v>
      </c>
      <c r="H52" s="76">
        <f>' пр 8 '!H18+' пр 8 '!H359</f>
        <v>8932.61127</v>
      </c>
      <c r="I52" s="190">
        <f t="shared" si="1"/>
        <v>96.3660621307551</v>
      </c>
    </row>
    <row r="53" spans="1:9" ht="25.5" customHeight="1">
      <c r="A53" s="86"/>
      <c r="B53" s="82" t="s">
        <v>282</v>
      </c>
      <c r="C53" s="92" t="s">
        <v>220</v>
      </c>
      <c r="D53" s="92" t="s">
        <v>39</v>
      </c>
      <c r="E53" s="75" t="s">
        <v>303</v>
      </c>
      <c r="F53" s="75" t="s">
        <v>285</v>
      </c>
      <c r="G53" s="76">
        <f>' пр 8 '!G360+' пр 8 '!G19</f>
        <v>685.5187</v>
      </c>
      <c r="H53" s="76">
        <f>' пр 8 '!H360+' пр 8 '!H19</f>
        <v>539.93987</v>
      </c>
      <c r="I53" s="190">
        <f t="shared" si="1"/>
        <v>78.76369674525291</v>
      </c>
    </row>
    <row r="54" spans="1:9" ht="15.75" customHeight="1">
      <c r="A54" s="86"/>
      <c r="B54" s="129" t="s">
        <v>283</v>
      </c>
      <c r="C54" s="92" t="s">
        <v>220</v>
      </c>
      <c r="D54" s="92" t="s">
        <v>39</v>
      </c>
      <c r="E54" s="92" t="s">
        <v>303</v>
      </c>
      <c r="F54" s="92" t="s">
        <v>286</v>
      </c>
      <c r="G54" s="76">
        <f>' пр 8 '!G20</f>
        <v>8</v>
      </c>
      <c r="H54" s="76">
        <f>' пр 8 '!H20</f>
        <v>0.10937</v>
      </c>
      <c r="I54" s="190">
        <f t="shared" si="1"/>
        <v>1.367125</v>
      </c>
    </row>
    <row r="55" spans="1:9" ht="15.75" customHeight="1">
      <c r="A55" s="86"/>
      <c r="B55" s="126" t="s">
        <v>74</v>
      </c>
      <c r="C55" s="75" t="s">
        <v>220</v>
      </c>
      <c r="D55" s="75" t="s">
        <v>196</v>
      </c>
      <c r="E55" s="75"/>
      <c r="F55" s="75"/>
      <c r="G55" s="76">
        <f aca="true" t="shared" si="3" ref="G55:H57">G56</f>
        <v>339.31624</v>
      </c>
      <c r="H55" s="76">
        <f t="shared" si="3"/>
        <v>0</v>
      </c>
      <c r="I55" s="190">
        <f t="shared" si="1"/>
        <v>0</v>
      </c>
    </row>
    <row r="56" spans="1:9" ht="17.25" customHeight="1">
      <c r="A56" s="86"/>
      <c r="B56" s="126" t="s">
        <v>238</v>
      </c>
      <c r="C56" s="75" t="s">
        <v>220</v>
      </c>
      <c r="D56" s="75" t="s">
        <v>196</v>
      </c>
      <c r="E56" s="75" t="s">
        <v>321</v>
      </c>
      <c r="F56" s="75"/>
      <c r="G56" s="76">
        <f t="shared" si="3"/>
        <v>339.31624</v>
      </c>
      <c r="H56" s="76">
        <f t="shared" si="3"/>
        <v>0</v>
      </c>
      <c r="I56" s="190">
        <f t="shared" si="1"/>
        <v>0</v>
      </c>
    </row>
    <row r="57" spans="1:9" ht="20.25" customHeight="1">
      <c r="A57" s="86"/>
      <c r="B57" s="83" t="s">
        <v>408</v>
      </c>
      <c r="C57" s="75" t="s">
        <v>220</v>
      </c>
      <c r="D57" s="75" t="s">
        <v>196</v>
      </c>
      <c r="E57" s="75" t="s">
        <v>327</v>
      </c>
      <c r="F57" s="75"/>
      <c r="G57" s="76">
        <f t="shared" si="3"/>
        <v>339.31624</v>
      </c>
      <c r="H57" s="76">
        <f t="shared" si="3"/>
        <v>0</v>
      </c>
      <c r="I57" s="190">
        <f t="shared" si="1"/>
        <v>0</v>
      </c>
    </row>
    <row r="58" spans="1:9" ht="20.25" customHeight="1">
      <c r="A58" s="86"/>
      <c r="B58" s="82" t="s">
        <v>283</v>
      </c>
      <c r="C58" s="75" t="s">
        <v>220</v>
      </c>
      <c r="D58" s="75" t="s">
        <v>196</v>
      </c>
      <c r="E58" s="75" t="s">
        <v>327</v>
      </c>
      <c r="F58" s="75" t="s">
        <v>286</v>
      </c>
      <c r="G58" s="76">
        <v>339.31624</v>
      </c>
      <c r="H58" s="76">
        <v>0</v>
      </c>
      <c r="I58" s="190">
        <f t="shared" si="1"/>
        <v>0</v>
      </c>
    </row>
    <row r="59" spans="1:9" ht="18.75" customHeight="1">
      <c r="A59" s="86"/>
      <c r="B59" s="83" t="s">
        <v>75</v>
      </c>
      <c r="C59" s="75" t="s">
        <v>220</v>
      </c>
      <c r="D59" s="75" t="s">
        <v>154</v>
      </c>
      <c r="E59" s="75"/>
      <c r="F59" s="75"/>
      <c r="G59" s="76">
        <f>G60+G66+G77+G95+G100</f>
        <v>30708.718829999998</v>
      </c>
      <c r="H59" s="76">
        <f>H60+H66+H77+H95+H100</f>
        <v>29358.558100000002</v>
      </c>
      <c r="I59" s="190">
        <f t="shared" si="1"/>
        <v>95.60333097100425</v>
      </c>
    </row>
    <row r="60" spans="1:9" ht="52.5" customHeight="1">
      <c r="A60" s="86"/>
      <c r="B60" s="82" t="s">
        <v>298</v>
      </c>
      <c r="C60" s="75" t="s">
        <v>220</v>
      </c>
      <c r="D60" s="75" t="s">
        <v>154</v>
      </c>
      <c r="E60" s="75" t="s">
        <v>504</v>
      </c>
      <c r="F60" s="75"/>
      <c r="G60" s="76">
        <f>G61+G64</f>
        <v>429.252</v>
      </c>
      <c r="H60" s="76">
        <f>H61+H64</f>
        <v>429.252</v>
      </c>
      <c r="I60" s="190">
        <f t="shared" si="1"/>
        <v>100</v>
      </c>
    </row>
    <row r="61" spans="1:9" ht="39.75" customHeight="1">
      <c r="A61" s="86"/>
      <c r="B61" s="82" t="s">
        <v>328</v>
      </c>
      <c r="C61" s="75" t="s">
        <v>220</v>
      </c>
      <c r="D61" s="75" t="s">
        <v>154</v>
      </c>
      <c r="E61" s="75" t="s">
        <v>505</v>
      </c>
      <c r="F61" s="75"/>
      <c r="G61" s="76">
        <f>G62</f>
        <v>39.023</v>
      </c>
      <c r="H61" s="76">
        <f>H62</f>
        <v>39.023</v>
      </c>
      <c r="I61" s="190">
        <f t="shared" si="1"/>
        <v>100</v>
      </c>
    </row>
    <row r="62" spans="1:9" ht="31.5" customHeight="1">
      <c r="A62" s="86"/>
      <c r="B62" s="83" t="s">
        <v>586</v>
      </c>
      <c r="C62" s="75" t="s">
        <v>220</v>
      </c>
      <c r="D62" s="75" t="s">
        <v>154</v>
      </c>
      <c r="E62" s="75" t="s">
        <v>505</v>
      </c>
      <c r="F62" s="75" t="s">
        <v>80</v>
      </c>
      <c r="G62" s="76">
        <v>39.023</v>
      </c>
      <c r="H62" s="76">
        <v>39.023</v>
      </c>
      <c r="I62" s="190">
        <f t="shared" si="1"/>
        <v>100</v>
      </c>
    </row>
    <row r="63" spans="1:9" ht="60" customHeight="1" hidden="1">
      <c r="A63" s="86"/>
      <c r="B63" s="130" t="s">
        <v>690</v>
      </c>
      <c r="C63" s="131"/>
      <c r="D63" s="131"/>
      <c r="E63" s="131"/>
      <c r="F63" s="75"/>
      <c r="G63" s="76" t="e">
        <f>#REF!+#REF!</f>
        <v>#REF!</v>
      </c>
      <c r="H63" s="76" t="e">
        <f>#REF!+#REF!</f>
        <v>#REF!</v>
      </c>
      <c r="I63" s="190" t="e">
        <f t="shared" si="1"/>
        <v>#REF!</v>
      </c>
    </row>
    <row r="64" spans="1:9" ht="39.75" customHeight="1">
      <c r="A64" s="86"/>
      <c r="B64" s="82" t="s">
        <v>637</v>
      </c>
      <c r="C64" s="75" t="s">
        <v>220</v>
      </c>
      <c r="D64" s="75" t="s">
        <v>154</v>
      </c>
      <c r="E64" s="75" t="s">
        <v>642</v>
      </c>
      <c r="F64" s="75"/>
      <c r="G64" s="76">
        <f>G65</f>
        <v>390.229</v>
      </c>
      <c r="H64" s="76">
        <f>H65</f>
        <v>390.229</v>
      </c>
      <c r="I64" s="190">
        <f t="shared" si="1"/>
        <v>100</v>
      </c>
    </row>
    <row r="65" spans="1:9" ht="31.5" customHeight="1">
      <c r="A65" s="86"/>
      <c r="B65" s="83" t="s">
        <v>586</v>
      </c>
      <c r="C65" s="75" t="s">
        <v>220</v>
      </c>
      <c r="D65" s="75" t="s">
        <v>154</v>
      </c>
      <c r="E65" s="75" t="s">
        <v>642</v>
      </c>
      <c r="F65" s="75" t="s">
        <v>80</v>
      </c>
      <c r="G65" s="76">
        <v>390.229</v>
      </c>
      <c r="H65" s="76">
        <v>390.229</v>
      </c>
      <c r="I65" s="190">
        <f t="shared" si="1"/>
        <v>100</v>
      </c>
    </row>
    <row r="66" spans="1:9" ht="16.5" customHeight="1">
      <c r="A66" s="86"/>
      <c r="B66" s="83" t="s">
        <v>238</v>
      </c>
      <c r="C66" s="75" t="s">
        <v>220</v>
      </c>
      <c r="D66" s="75" t="s">
        <v>154</v>
      </c>
      <c r="E66" s="75" t="s">
        <v>321</v>
      </c>
      <c r="F66" s="75"/>
      <c r="G66" s="76">
        <f>G67+G69+G73+G75</f>
        <v>20672.68709</v>
      </c>
      <c r="H66" s="76">
        <f>H67+H69+H73+H75</f>
        <v>19776.00647</v>
      </c>
      <c r="I66" s="190">
        <f t="shared" si="1"/>
        <v>95.66248637104486</v>
      </c>
    </row>
    <row r="67" spans="1:9" ht="39.75" customHeight="1">
      <c r="A67" s="86"/>
      <c r="B67" s="83" t="s">
        <v>412</v>
      </c>
      <c r="C67" s="75" t="s">
        <v>220</v>
      </c>
      <c r="D67" s="75" t="s">
        <v>154</v>
      </c>
      <c r="E67" s="75" t="s">
        <v>330</v>
      </c>
      <c r="F67" s="75"/>
      <c r="G67" s="76">
        <f>G68</f>
        <v>886.83988</v>
      </c>
      <c r="H67" s="76">
        <f>H68</f>
        <v>774.22897</v>
      </c>
      <c r="I67" s="190">
        <f t="shared" si="1"/>
        <v>87.30200202543891</v>
      </c>
    </row>
    <row r="68" spans="1:9" ht="28.5" customHeight="1">
      <c r="A68" s="86"/>
      <c r="B68" s="82" t="s">
        <v>282</v>
      </c>
      <c r="C68" s="75" t="s">
        <v>220</v>
      </c>
      <c r="D68" s="75" t="s">
        <v>154</v>
      </c>
      <c r="E68" s="75" t="s">
        <v>330</v>
      </c>
      <c r="F68" s="75" t="s">
        <v>285</v>
      </c>
      <c r="G68" s="76">
        <f>' пр 8 '!G58</f>
        <v>886.83988</v>
      </c>
      <c r="H68" s="76">
        <f>' пр 8 '!H58</f>
        <v>774.22897</v>
      </c>
      <c r="I68" s="190">
        <f t="shared" si="1"/>
        <v>87.30200202543891</v>
      </c>
    </row>
    <row r="69" spans="1:9" ht="39" customHeight="1">
      <c r="A69" s="86"/>
      <c r="B69" s="88" t="s">
        <v>413</v>
      </c>
      <c r="C69" s="75" t="s">
        <v>220</v>
      </c>
      <c r="D69" s="75" t="s">
        <v>154</v>
      </c>
      <c r="E69" s="75" t="s">
        <v>331</v>
      </c>
      <c r="F69" s="75"/>
      <c r="G69" s="76">
        <f>G70+G71+G72</f>
        <v>18990.64721</v>
      </c>
      <c r="H69" s="76">
        <f>H70+H71+H72</f>
        <v>18206.5775</v>
      </c>
      <c r="I69" s="190">
        <f t="shared" si="1"/>
        <v>95.87128494711266</v>
      </c>
    </row>
    <row r="70" spans="1:9" ht="52.5" customHeight="1">
      <c r="A70" s="86"/>
      <c r="B70" s="82" t="s">
        <v>281</v>
      </c>
      <c r="C70" s="75" t="s">
        <v>220</v>
      </c>
      <c r="D70" s="75" t="s">
        <v>154</v>
      </c>
      <c r="E70" s="75" t="s">
        <v>331</v>
      </c>
      <c r="F70" s="75" t="s">
        <v>284</v>
      </c>
      <c r="G70" s="76">
        <f>' пр 8 '!G60</f>
        <v>12489.383</v>
      </c>
      <c r="H70" s="76">
        <f>' пр 8 '!H60</f>
        <v>12439.26041</v>
      </c>
      <c r="I70" s="190">
        <f t="shared" si="1"/>
        <v>99.5986784134973</v>
      </c>
    </row>
    <row r="71" spans="1:9" ht="29.25" customHeight="1">
      <c r="A71" s="86"/>
      <c r="B71" s="82" t="s">
        <v>282</v>
      </c>
      <c r="C71" s="75" t="s">
        <v>220</v>
      </c>
      <c r="D71" s="75" t="s">
        <v>154</v>
      </c>
      <c r="E71" s="75" t="s">
        <v>331</v>
      </c>
      <c r="F71" s="75" t="s">
        <v>285</v>
      </c>
      <c r="G71" s="76">
        <f>' пр 8 '!G61</f>
        <v>6324.66528</v>
      </c>
      <c r="H71" s="76">
        <f>' пр 8 '!H61</f>
        <v>5703.77518</v>
      </c>
      <c r="I71" s="190">
        <f t="shared" si="1"/>
        <v>90.18303621594976</v>
      </c>
    </row>
    <row r="72" spans="1:9" ht="16.5" customHeight="1">
      <c r="A72" s="86"/>
      <c r="B72" s="82" t="s">
        <v>283</v>
      </c>
      <c r="C72" s="75" t="s">
        <v>220</v>
      </c>
      <c r="D72" s="75" t="s">
        <v>154</v>
      </c>
      <c r="E72" s="75" t="s">
        <v>331</v>
      </c>
      <c r="F72" s="75" t="s">
        <v>286</v>
      </c>
      <c r="G72" s="76">
        <f>' пр 8 '!G62</f>
        <v>176.59893</v>
      </c>
      <c r="H72" s="76">
        <f>' пр 8 '!H62</f>
        <v>63.54191</v>
      </c>
      <c r="I72" s="190">
        <f t="shared" si="1"/>
        <v>35.98091449364954</v>
      </c>
    </row>
    <row r="73" spans="1:9" ht="51" customHeight="1">
      <c r="A73" s="86"/>
      <c r="B73" s="90" t="s">
        <v>414</v>
      </c>
      <c r="C73" s="75" t="s">
        <v>220</v>
      </c>
      <c r="D73" s="75" t="s">
        <v>154</v>
      </c>
      <c r="E73" s="75" t="s">
        <v>332</v>
      </c>
      <c r="F73" s="75"/>
      <c r="G73" s="76">
        <f>G74</f>
        <v>37.3</v>
      </c>
      <c r="H73" s="76">
        <f>H74</f>
        <v>37.3</v>
      </c>
      <c r="I73" s="190">
        <f t="shared" si="1"/>
        <v>100</v>
      </c>
    </row>
    <row r="74" spans="1:9" ht="26.25" customHeight="1">
      <c r="A74" s="86"/>
      <c r="B74" s="82" t="s">
        <v>282</v>
      </c>
      <c r="C74" s="75" t="s">
        <v>220</v>
      </c>
      <c r="D74" s="75" t="s">
        <v>154</v>
      </c>
      <c r="E74" s="75" t="s">
        <v>332</v>
      </c>
      <c r="F74" s="75" t="s">
        <v>285</v>
      </c>
      <c r="G74" s="76">
        <v>37.3</v>
      </c>
      <c r="H74" s="76">
        <v>37.3</v>
      </c>
      <c r="I74" s="190">
        <f t="shared" si="1"/>
        <v>100</v>
      </c>
    </row>
    <row r="75" spans="1:9" ht="42.75" customHeight="1">
      <c r="A75" s="86"/>
      <c r="B75" s="90" t="s">
        <v>415</v>
      </c>
      <c r="C75" s="75" t="s">
        <v>220</v>
      </c>
      <c r="D75" s="75" t="s">
        <v>154</v>
      </c>
      <c r="E75" s="75" t="s">
        <v>560</v>
      </c>
      <c r="F75" s="75"/>
      <c r="G75" s="76">
        <f>G76</f>
        <v>757.9</v>
      </c>
      <c r="H75" s="76">
        <f>H76</f>
        <v>757.9</v>
      </c>
      <c r="I75" s="190">
        <f t="shared" si="1"/>
        <v>100</v>
      </c>
    </row>
    <row r="76" spans="1:9" ht="16.5" customHeight="1">
      <c r="A76" s="86"/>
      <c r="B76" s="82" t="s">
        <v>283</v>
      </c>
      <c r="C76" s="75" t="s">
        <v>220</v>
      </c>
      <c r="D76" s="75" t="s">
        <v>154</v>
      </c>
      <c r="E76" s="75" t="s">
        <v>560</v>
      </c>
      <c r="F76" s="75" t="s">
        <v>286</v>
      </c>
      <c r="G76" s="76">
        <v>757.9</v>
      </c>
      <c r="H76" s="76">
        <v>757.9</v>
      </c>
      <c r="I76" s="190">
        <f t="shared" si="1"/>
        <v>100</v>
      </c>
    </row>
    <row r="77" spans="1:9" ht="40.5" customHeight="1">
      <c r="A77" s="86"/>
      <c r="B77" s="132" t="s">
        <v>38</v>
      </c>
      <c r="C77" s="75" t="s">
        <v>220</v>
      </c>
      <c r="D77" s="75" t="s">
        <v>154</v>
      </c>
      <c r="E77" s="75" t="s">
        <v>549</v>
      </c>
      <c r="F77" s="75"/>
      <c r="G77" s="76">
        <f>G78+G89</f>
        <v>6765.68895</v>
      </c>
      <c r="H77" s="76">
        <f>H78+H89</f>
        <v>6733.29963</v>
      </c>
      <c r="I77" s="190">
        <f t="shared" si="1"/>
        <v>99.52127092688765</v>
      </c>
    </row>
    <row r="78" spans="1:9" ht="29.25" customHeight="1">
      <c r="A78" s="86"/>
      <c r="B78" s="133" t="s">
        <v>228</v>
      </c>
      <c r="C78" s="75" t="s">
        <v>220</v>
      </c>
      <c r="D78" s="75" t="s">
        <v>154</v>
      </c>
      <c r="E78" s="75" t="s">
        <v>643</v>
      </c>
      <c r="F78" s="75"/>
      <c r="G78" s="76">
        <f>G80+G83+G86</f>
        <v>2580.00531</v>
      </c>
      <c r="H78" s="76">
        <f>H80+H83+H86</f>
        <v>2570.45996</v>
      </c>
      <c r="I78" s="190">
        <f t="shared" si="1"/>
        <v>99.63002595525666</v>
      </c>
    </row>
    <row r="79" spans="1:9" ht="28.5" customHeight="1" hidden="1">
      <c r="A79" s="86"/>
      <c r="B79" s="82" t="s">
        <v>283</v>
      </c>
      <c r="C79" s="75" t="s">
        <v>205</v>
      </c>
      <c r="D79" s="75" t="s">
        <v>179</v>
      </c>
      <c r="E79" s="75" t="s">
        <v>13</v>
      </c>
      <c r="F79" s="75" t="s">
        <v>286</v>
      </c>
      <c r="G79" s="76" t="e">
        <f>#REF!+#REF!</f>
        <v>#REF!</v>
      </c>
      <c r="H79" s="76" t="e">
        <f>#REF!+#REF!</f>
        <v>#REF!</v>
      </c>
      <c r="I79" s="190" t="e">
        <f t="shared" si="1"/>
        <v>#REF!</v>
      </c>
    </row>
    <row r="80" spans="1:9" ht="28.5" customHeight="1">
      <c r="A80" s="86"/>
      <c r="B80" s="83" t="s">
        <v>506</v>
      </c>
      <c r="C80" s="75" t="s">
        <v>220</v>
      </c>
      <c r="D80" s="75" t="s">
        <v>154</v>
      </c>
      <c r="E80" s="75" t="s">
        <v>530</v>
      </c>
      <c r="F80" s="75"/>
      <c r="G80" s="76">
        <f>G81</f>
        <v>1447.06411</v>
      </c>
      <c r="H80" s="76">
        <f>H81</f>
        <v>1447.06411</v>
      </c>
      <c r="I80" s="190">
        <f aca="true" t="shared" si="4" ref="I80:I143">H80/G80*100</f>
        <v>100</v>
      </c>
    </row>
    <row r="81" spans="1:9" ht="42" customHeight="1">
      <c r="A81" s="86"/>
      <c r="B81" s="90" t="s">
        <v>412</v>
      </c>
      <c r="C81" s="75" t="s">
        <v>220</v>
      </c>
      <c r="D81" s="75" t="s">
        <v>154</v>
      </c>
      <c r="E81" s="75" t="s">
        <v>531</v>
      </c>
      <c r="F81" s="75"/>
      <c r="G81" s="76">
        <f>G82</f>
        <v>1447.06411</v>
      </c>
      <c r="H81" s="76">
        <f>H82</f>
        <v>1447.06411</v>
      </c>
      <c r="I81" s="190">
        <f t="shared" si="4"/>
        <v>100</v>
      </c>
    </row>
    <row r="82" spans="1:9" ht="28.5" customHeight="1">
      <c r="A82" s="86"/>
      <c r="B82" s="82" t="s">
        <v>282</v>
      </c>
      <c r="C82" s="75" t="s">
        <v>220</v>
      </c>
      <c r="D82" s="75" t="s">
        <v>154</v>
      </c>
      <c r="E82" s="75" t="s">
        <v>531</v>
      </c>
      <c r="F82" s="75" t="s">
        <v>285</v>
      </c>
      <c r="G82" s="76">
        <f>' пр 8 '!G322</f>
        <v>1447.06411</v>
      </c>
      <c r="H82" s="76">
        <f>' пр 8 '!H322</f>
        <v>1447.06411</v>
      </c>
      <c r="I82" s="190">
        <f t="shared" si="4"/>
        <v>100</v>
      </c>
    </row>
    <row r="83" spans="1:9" ht="52.5" customHeight="1">
      <c r="A83" s="86"/>
      <c r="B83" s="83" t="s">
        <v>507</v>
      </c>
      <c r="C83" s="75" t="s">
        <v>220</v>
      </c>
      <c r="D83" s="75" t="s">
        <v>154</v>
      </c>
      <c r="E83" s="75" t="s">
        <v>532</v>
      </c>
      <c r="F83" s="75"/>
      <c r="G83" s="76">
        <f>G84</f>
        <v>71.5</v>
      </c>
      <c r="H83" s="76">
        <f>H84</f>
        <v>71.5</v>
      </c>
      <c r="I83" s="190">
        <f t="shared" si="4"/>
        <v>100</v>
      </c>
    </row>
    <row r="84" spans="1:9" ht="42" customHeight="1">
      <c r="A84" s="86"/>
      <c r="B84" s="90" t="s">
        <v>412</v>
      </c>
      <c r="C84" s="75" t="s">
        <v>220</v>
      </c>
      <c r="D84" s="75" t="s">
        <v>154</v>
      </c>
      <c r="E84" s="75" t="s">
        <v>533</v>
      </c>
      <c r="F84" s="75"/>
      <c r="G84" s="76">
        <f>G85</f>
        <v>71.5</v>
      </c>
      <c r="H84" s="76">
        <f>H85</f>
        <v>71.5</v>
      </c>
      <c r="I84" s="190">
        <f t="shared" si="4"/>
        <v>100</v>
      </c>
    </row>
    <row r="85" spans="1:9" ht="28.5" customHeight="1">
      <c r="A85" s="86"/>
      <c r="B85" s="82" t="s">
        <v>282</v>
      </c>
      <c r="C85" s="75" t="s">
        <v>220</v>
      </c>
      <c r="D85" s="75" t="s">
        <v>154</v>
      </c>
      <c r="E85" s="75" t="s">
        <v>533</v>
      </c>
      <c r="F85" s="75" t="s">
        <v>285</v>
      </c>
      <c r="G85" s="76">
        <f>' пр 8 '!G325</f>
        <v>71.5</v>
      </c>
      <c r="H85" s="76">
        <f>' пр 8 '!H325</f>
        <v>71.5</v>
      </c>
      <c r="I85" s="190">
        <f t="shared" si="4"/>
        <v>100</v>
      </c>
    </row>
    <row r="86" spans="1:9" ht="58.5" customHeight="1">
      <c r="A86" s="86"/>
      <c r="B86" s="83" t="s">
        <v>509</v>
      </c>
      <c r="C86" s="75" t="s">
        <v>220</v>
      </c>
      <c r="D86" s="75" t="s">
        <v>154</v>
      </c>
      <c r="E86" s="75" t="s">
        <v>534</v>
      </c>
      <c r="F86" s="75"/>
      <c r="G86" s="76">
        <f>G87</f>
        <v>1061.4412</v>
      </c>
      <c r="H86" s="76">
        <f>H87</f>
        <v>1051.89585</v>
      </c>
      <c r="I86" s="190">
        <f t="shared" si="4"/>
        <v>99.10071796723173</v>
      </c>
    </row>
    <row r="87" spans="1:9" ht="42" customHeight="1">
      <c r="A87" s="86"/>
      <c r="B87" s="90" t="s">
        <v>412</v>
      </c>
      <c r="C87" s="75" t="s">
        <v>220</v>
      </c>
      <c r="D87" s="75" t="s">
        <v>154</v>
      </c>
      <c r="E87" s="75" t="s">
        <v>535</v>
      </c>
      <c r="F87" s="75"/>
      <c r="G87" s="76">
        <f>G88</f>
        <v>1061.4412</v>
      </c>
      <c r="H87" s="76">
        <f>H88</f>
        <v>1051.89585</v>
      </c>
      <c r="I87" s="190">
        <f t="shared" si="4"/>
        <v>99.10071796723173</v>
      </c>
    </row>
    <row r="88" spans="1:9" ht="28.5" customHeight="1">
      <c r="A88" s="86"/>
      <c r="B88" s="82" t="s">
        <v>282</v>
      </c>
      <c r="C88" s="75" t="s">
        <v>220</v>
      </c>
      <c r="D88" s="75" t="s">
        <v>154</v>
      </c>
      <c r="E88" s="75" t="s">
        <v>535</v>
      </c>
      <c r="F88" s="75" t="s">
        <v>285</v>
      </c>
      <c r="G88" s="76">
        <f>' пр 8 '!G328</f>
        <v>1061.4412</v>
      </c>
      <c r="H88" s="76">
        <f>' пр 8 '!H328</f>
        <v>1051.89585</v>
      </c>
      <c r="I88" s="190">
        <f t="shared" si="4"/>
        <v>99.10071796723173</v>
      </c>
    </row>
    <row r="89" spans="1:9" ht="21" customHeight="1">
      <c r="A89" s="86"/>
      <c r="B89" s="83" t="s">
        <v>510</v>
      </c>
      <c r="C89" s="75" t="s">
        <v>220</v>
      </c>
      <c r="D89" s="75" t="s">
        <v>154</v>
      </c>
      <c r="E89" s="75" t="s">
        <v>450</v>
      </c>
      <c r="F89" s="75"/>
      <c r="G89" s="76">
        <f>G90</f>
        <v>4185.68364</v>
      </c>
      <c r="H89" s="76">
        <f>H90</f>
        <v>4162.83967</v>
      </c>
      <c r="I89" s="190">
        <f t="shared" si="4"/>
        <v>99.4542356287586</v>
      </c>
    </row>
    <row r="90" spans="1:9" ht="21" customHeight="1">
      <c r="A90" s="86"/>
      <c r="B90" s="83" t="s">
        <v>516</v>
      </c>
      <c r="C90" s="75" t="s">
        <v>220</v>
      </c>
      <c r="D90" s="75" t="s">
        <v>154</v>
      </c>
      <c r="E90" s="75" t="s">
        <v>496</v>
      </c>
      <c r="F90" s="75"/>
      <c r="G90" s="76">
        <f>G91</f>
        <v>4185.68364</v>
      </c>
      <c r="H90" s="76">
        <f>H91</f>
        <v>4162.83967</v>
      </c>
      <c r="I90" s="190">
        <f t="shared" si="4"/>
        <v>99.4542356287586</v>
      </c>
    </row>
    <row r="91" spans="1:9" ht="39.75" customHeight="1">
      <c r="A91" s="86"/>
      <c r="B91" s="83" t="s">
        <v>413</v>
      </c>
      <c r="C91" s="75" t="s">
        <v>220</v>
      </c>
      <c r="D91" s="75" t="s">
        <v>154</v>
      </c>
      <c r="E91" s="75" t="s">
        <v>374</v>
      </c>
      <c r="F91" s="75"/>
      <c r="G91" s="76">
        <f>G92+G93+G94</f>
        <v>4185.68364</v>
      </c>
      <c r="H91" s="76">
        <f>H92+H93+H94</f>
        <v>4162.83967</v>
      </c>
      <c r="I91" s="190">
        <f t="shared" si="4"/>
        <v>99.4542356287586</v>
      </c>
    </row>
    <row r="92" spans="1:9" ht="56.25" customHeight="1">
      <c r="A92" s="86"/>
      <c r="B92" s="82" t="s">
        <v>281</v>
      </c>
      <c r="C92" s="75" t="s">
        <v>220</v>
      </c>
      <c r="D92" s="75" t="s">
        <v>154</v>
      </c>
      <c r="E92" s="75" t="s">
        <v>374</v>
      </c>
      <c r="F92" s="75" t="s">
        <v>284</v>
      </c>
      <c r="G92" s="76">
        <f>' пр 8 '!G332</f>
        <v>3476.667</v>
      </c>
      <c r="H92" s="76">
        <f>' пр 8 '!H332</f>
        <v>3453.97902</v>
      </c>
      <c r="I92" s="190">
        <f t="shared" si="4"/>
        <v>99.34742153907752</v>
      </c>
    </row>
    <row r="93" spans="1:9" ht="29.25" customHeight="1">
      <c r="A93" s="86"/>
      <c r="B93" s="82" t="s">
        <v>282</v>
      </c>
      <c r="C93" s="75" t="s">
        <v>220</v>
      </c>
      <c r="D93" s="75" t="s">
        <v>154</v>
      </c>
      <c r="E93" s="75" t="s">
        <v>374</v>
      </c>
      <c r="F93" s="75" t="s">
        <v>285</v>
      </c>
      <c r="G93" s="76">
        <f>' пр 8 '!G333</f>
        <v>594.65416</v>
      </c>
      <c r="H93" s="76">
        <f>' пр 8 '!H333</f>
        <v>594.49817</v>
      </c>
      <c r="I93" s="190">
        <f t="shared" si="4"/>
        <v>99.97376794606127</v>
      </c>
    </row>
    <row r="94" spans="1:9" ht="16.5" customHeight="1">
      <c r="A94" s="86"/>
      <c r="B94" s="82" t="s">
        <v>283</v>
      </c>
      <c r="C94" s="75" t="s">
        <v>220</v>
      </c>
      <c r="D94" s="75" t="s">
        <v>154</v>
      </c>
      <c r="E94" s="75" t="s">
        <v>374</v>
      </c>
      <c r="F94" s="75" t="s">
        <v>286</v>
      </c>
      <c r="G94" s="76">
        <f>' пр 8 '!G334</f>
        <v>114.36248</v>
      </c>
      <c r="H94" s="76">
        <f>' пр 8 '!H334</f>
        <v>114.36248</v>
      </c>
      <c r="I94" s="190">
        <f t="shared" si="4"/>
        <v>100</v>
      </c>
    </row>
    <row r="95" spans="1:9" ht="30.75" customHeight="1">
      <c r="A95" s="86"/>
      <c r="B95" s="83" t="s">
        <v>456</v>
      </c>
      <c r="C95" s="75" t="s">
        <v>220</v>
      </c>
      <c r="D95" s="75" t="s">
        <v>154</v>
      </c>
      <c r="E95" s="75" t="s">
        <v>457</v>
      </c>
      <c r="F95" s="75"/>
      <c r="G95" s="76">
        <f>G96+G98</f>
        <v>2420</v>
      </c>
      <c r="H95" s="76">
        <f>H96+H98</f>
        <v>2420</v>
      </c>
      <c r="I95" s="190">
        <f t="shared" si="4"/>
        <v>100</v>
      </c>
    </row>
    <row r="96" spans="1:9" ht="54.75" customHeight="1">
      <c r="A96" s="86"/>
      <c r="B96" s="83" t="s">
        <v>691</v>
      </c>
      <c r="C96" s="75" t="s">
        <v>220</v>
      </c>
      <c r="D96" s="75" t="s">
        <v>154</v>
      </c>
      <c r="E96" s="75" t="s">
        <v>375</v>
      </c>
      <c r="F96" s="75"/>
      <c r="G96" s="76">
        <f>G97</f>
        <v>2200</v>
      </c>
      <c r="H96" s="76">
        <f>H97</f>
        <v>2200</v>
      </c>
      <c r="I96" s="190">
        <f t="shared" si="4"/>
        <v>100</v>
      </c>
    </row>
    <row r="97" spans="1:9" ht="30.75" customHeight="1">
      <c r="A97" s="86"/>
      <c r="B97" s="83" t="s">
        <v>349</v>
      </c>
      <c r="C97" s="75" t="s">
        <v>220</v>
      </c>
      <c r="D97" s="75" t="s">
        <v>154</v>
      </c>
      <c r="E97" s="75" t="s">
        <v>375</v>
      </c>
      <c r="F97" s="75" t="s">
        <v>150</v>
      </c>
      <c r="G97" s="76">
        <f>' пр 8 '!G337</f>
        <v>2200</v>
      </c>
      <c r="H97" s="76">
        <f>' пр 8 '!H337</f>
        <v>2200</v>
      </c>
      <c r="I97" s="190">
        <f t="shared" si="4"/>
        <v>100</v>
      </c>
    </row>
    <row r="98" spans="1:9" ht="42" customHeight="1">
      <c r="A98" s="86"/>
      <c r="B98" s="83" t="s">
        <v>493</v>
      </c>
      <c r="C98" s="75" t="s">
        <v>220</v>
      </c>
      <c r="D98" s="75" t="s">
        <v>154</v>
      </c>
      <c r="E98" s="75" t="s">
        <v>376</v>
      </c>
      <c r="F98" s="75"/>
      <c r="G98" s="76">
        <f>G99</f>
        <v>220</v>
      </c>
      <c r="H98" s="76">
        <f>H99</f>
        <v>220</v>
      </c>
      <c r="I98" s="190">
        <f t="shared" si="4"/>
        <v>100</v>
      </c>
    </row>
    <row r="99" spans="1:9" ht="30.75" customHeight="1">
      <c r="A99" s="86"/>
      <c r="B99" s="83" t="s">
        <v>349</v>
      </c>
      <c r="C99" s="75" t="s">
        <v>220</v>
      </c>
      <c r="D99" s="75" t="s">
        <v>154</v>
      </c>
      <c r="E99" s="75" t="s">
        <v>376</v>
      </c>
      <c r="F99" s="75" t="s">
        <v>150</v>
      </c>
      <c r="G99" s="76">
        <v>220</v>
      </c>
      <c r="H99" s="76">
        <v>220</v>
      </c>
      <c r="I99" s="190">
        <f t="shared" si="4"/>
        <v>100</v>
      </c>
    </row>
    <row r="100" spans="1:9" ht="29.25" customHeight="1">
      <c r="A100" s="86"/>
      <c r="B100" s="83" t="s">
        <v>480</v>
      </c>
      <c r="C100" s="75" t="s">
        <v>220</v>
      </c>
      <c r="D100" s="75" t="s">
        <v>154</v>
      </c>
      <c r="E100" s="75" t="s">
        <v>333</v>
      </c>
      <c r="F100" s="79"/>
      <c r="G100" s="76">
        <f>G101</f>
        <v>421.09079</v>
      </c>
      <c r="H100" s="76">
        <f>H101</f>
        <v>0</v>
      </c>
      <c r="I100" s="190">
        <f t="shared" si="4"/>
        <v>0</v>
      </c>
    </row>
    <row r="101" spans="1:9" ht="17.25" customHeight="1">
      <c r="A101" s="86"/>
      <c r="B101" s="82" t="s">
        <v>283</v>
      </c>
      <c r="C101" s="75" t="s">
        <v>220</v>
      </c>
      <c r="D101" s="75" t="s">
        <v>154</v>
      </c>
      <c r="E101" s="75" t="s">
        <v>333</v>
      </c>
      <c r="F101" s="75" t="s">
        <v>286</v>
      </c>
      <c r="G101" s="76">
        <v>421.09079</v>
      </c>
      <c r="H101" s="76">
        <v>0</v>
      </c>
      <c r="I101" s="190">
        <f t="shared" si="4"/>
        <v>0</v>
      </c>
    </row>
    <row r="102" spans="1:9" ht="15" customHeight="1">
      <c r="A102" s="188" t="s">
        <v>121</v>
      </c>
      <c r="B102" s="191" t="s">
        <v>41</v>
      </c>
      <c r="C102" s="75" t="s">
        <v>221</v>
      </c>
      <c r="D102" s="75"/>
      <c r="E102" s="75"/>
      <c r="F102" s="75"/>
      <c r="G102" s="76">
        <f aca="true" t="shared" si="5" ref="G102:H105">G103</f>
        <v>361.3</v>
      </c>
      <c r="H102" s="76">
        <f t="shared" si="5"/>
        <v>361.3</v>
      </c>
      <c r="I102" s="190">
        <f t="shared" si="4"/>
        <v>100</v>
      </c>
    </row>
    <row r="103" spans="1:9" ht="17.25" customHeight="1">
      <c r="A103" s="86"/>
      <c r="B103" s="83" t="s">
        <v>76</v>
      </c>
      <c r="C103" s="75" t="s">
        <v>221</v>
      </c>
      <c r="D103" s="75" t="s">
        <v>222</v>
      </c>
      <c r="E103" s="75"/>
      <c r="F103" s="75"/>
      <c r="G103" s="76">
        <f t="shared" si="5"/>
        <v>361.3</v>
      </c>
      <c r="H103" s="76">
        <f t="shared" si="5"/>
        <v>361.3</v>
      </c>
      <c r="I103" s="190">
        <f t="shared" si="4"/>
        <v>100</v>
      </c>
    </row>
    <row r="104" spans="1:9" ht="15" customHeight="1">
      <c r="A104" s="86"/>
      <c r="B104" s="83" t="s">
        <v>238</v>
      </c>
      <c r="C104" s="75" t="s">
        <v>221</v>
      </c>
      <c r="D104" s="75" t="s">
        <v>222</v>
      </c>
      <c r="E104" s="75" t="s">
        <v>321</v>
      </c>
      <c r="F104" s="75"/>
      <c r="G104" s="76">
        <f t="shared" si="5"/>
        <v>361.3</v>
      </c>
      <c r="H104" s="76">
        <f t="shared" si="5"/>
        <v>361.3</v>
      </c>
      <c r="I104" s="190">
        <f t="shared" si="4"/>
        <v>100</v>
      </c>
    </row>
    <row r="105" spans="1:9" ht="31.5" customHeight="1">
      <c r="A105" s="86"/>
      <c r="B105" s="134" t="s">
        <v>417</v>
      </c>
      <c r="C105" s="75" t="s">
        <v>221</v>
      </c>
      <c r="D105" s="75" t="s">
        <v>222</v>
      </c>
      <c r="E105" s="75" t="s">
        <v>335</v>
      </c>
      <c r="F105" s="75"/>
      <c r="G105" s="76">
        <f t="shared" si="5"/>
        <v>361.3</v>
      </c>
      <c r="H105" s="76">
        <f t="shared" si="5"/>
        <v>361.3</v>
      </c>
      <c r="I105" s="190">
        <f t="shared" si="4"/>
        <v>100</v>
      </c>
    </row>
    <row r="106" spans="1:9" ht="16.5" customHeight="1">
      <c r="A106" s="86"/>
      <c r="B106" s="135" t="s">
        <v>485</v>
      </c>
      <c r="C106" s="75" t="s">
        <v>221</v>
      </c>
      <c r="D106" s="75" t="s">
        <v>222</v>
      </c>
      <c r="E106" s="75" t="s">
        <v>335</v>
      </c>
      <c r="F106" s="75"/>
      <c r="G106" s="76">
        <f>G107+G108</f>
        <v>361.3</v>
      </c>
      <c r="H106" s="76">
        <f>H107+H108</f>
        <v>361.3</v>
      </c>
      <c r="I106" s="190">
        <f t="shared" si="4"/>
        <v>100</v>
      </c>
    </row>
    <row r="107" spans="1:9" ht="53.25" customHeight="1">
      <c r="A107" s="86"/>
      <c r="B107" s="82" t="s">
        <v>281</v>
      </c>
      <c r="C107" s="75" t="s">
        <v>221</v>
      </c>
      <c r="D107" s="75" t="s">
        <v>222</v>
      </c>
      <c r="E107" s="75" t="s">
        <v>335</v>
      </c>
      <c r="F107" s="75" t="s">
        <v>284</v>
      </c>
      <c r="G107" s="76">
        <v>343.6</v>
      </c>
      <c r="H107" s="76">
        <v>343.6</v>
      </c>
      <c r="I107" s="190">
        <f t="shared" si="4"/>
        <v>100</v>
      </c>
    </row>
    <row r="108" spans="1:9" ht="26.25" customHeight="1">
      <c r="A108" s="86"/>
      <c r="B108" s="82" t="s">
        <v>282</v>
      </c>
      <c r="C108" s="75" t="s">
        <v>221</v>
      </c>
      <c r="D108" s="75" t="s">
        <v>222</v>
      </c>
      <c r="E108" s="75" t="s">
        <v>335</v>
      </c>
      <c r="F108" s="75" t="s">
        <v>285</v>
      </c>
      <c r="G108" s="76">
        <v>17.7</v>
      </c>
      <c r="H108" s="76">
        <v>17.7</v>
      </c>
      <c r="I108" s="190">
        <f t="shared" si="4"/>
        <v>100</v>
      </c>
    </row>
    <row r="109" spans="1:9" ht="30.75" customHeight="1">
      <c r="A109" s="188" t="s">
        <v>61</v>
      </c>
      <c r="B109" s="192" t="s">
        <v>42</v>
      </c>
      <c r="C109" s="193" t="s">
        <v>222</v>
      </c>
      <c r="D109" s="75"/>
      <c r="E109" s="75"/>
      <c r="F109" s="75"/>
      <c r="G109" s="76">
        <f>G110+G117+G125</f>
        <v>5281.6294</v>
      </c>
      <c r="H109" s="76">
        <f>H110+H117+H125</f>
        <v>5157.85868</v>
      </c>
      <c r="I109" s="190">
        <f t="shared" si="4"/>
        <v>97.65658075138707</v>
      </c>
    </row>
    <row r="110" spans="1:9" ht="15" customHeight="1">
      <c r="A110" s="86"/>
      <c r="B110" s="82" t="s">
        <v>266</v>
      </c>
      <c r="C110" s="75" t="s">
        <v>222</v>
      </c>
      <c r="D110" s="75" t="s">
        <v>223</v>
      </c>
      <c r="E110" s="75"/>
      <c r="F110" s="75"/>
      <c r="G110" s="76">
        <f>G111</f>
        <v>397.69999999999993</v>
      </c>
      <c r="H110" s="76">
        <f>H111</f>
        <v>393.78286999999995</v>
      </c>
      <c r="I110" s="190">
        <f t="shared" si="4"/>
        <v>99.01505406084989</v>
      </c>
    </row>
    <row r="111" spans="1:9" ht="16.5" customHeight="1">
      <c r="A111" s="86"/>
      <c r="B111" s="82" t="s">
        <v>238</v>
      </c>
      <c r="C111" s="75" t="s">
        <v>222</v>
      </c>
      <c r="D111" s="75" t="s">
        <v>223</v>
      </c>
      <c r="E111" s="75" t="s">
        <v>321</v>
      </c>
      <c r="F111" s="75"/>
      <c r="G111" s="76">
        <f>G112</f>
        <v>397.69999999999993</v>
      </c>
      <c r="H111" s="76">
        <f>H112</f>
        <v>393.78286999999995</v>
      </c>
      <c r="I111" s="190">
        <f t="shared" si="4"/>
        <v>99.01505406084989</v>
      </c>
    </row>
    <row r="112" spans="1:9" ht="29.25" customHeight="1">
      <c r="A112" s="86"/>
      <c r="B112" s="83" t="s">
        <v>418</v>
      </c>
      <c r="C112" s="75" t="s">
        <v>222</v>
      </c>
      <c r="D112" s="75" t="s">
        <v>223</v>
      </c>
      <c r="E112" s="75" t="s">
        <v>321</v>
      </c>
      <c r="F112" s="75"/>
      <c r="G112" s="76">
        <f>G113+G114</f>
        <v>397.69999999999993</v>
      </c>
      <c r="H112" s="76">
        <f>H113+H114</f>
        <v>393.78286999999995</v>
      </c>
      <c r="I112" s="190">
        <f t="shared" si="4"/>
        <v>99.01505406084989</v>
      </c>
    </row>
    <row r="113" spans="1:9" ht="14.25" customHeight="1">
      <c r="A113" s="86"/>
      <c r="B113" s="135" t="s">
        <v>485</v>
      </c>
      <c r="C113" s="79" t="s">
        <v>222</v>
      </c>
      <c r="D113" s="79" t="s">
        <v>223</v>
      </c>
      <c r="E113" s="79" t="s">
        <v>338</v>
      </c>
      <c r="F113" s="75"/>
      <c r="G113" s="76">
        <f>G115+G116</f>
        <v>369.29999999999995</v>
      </c>
      <c r="H113" s="76">
        <f>H115+H116</f>
        <v>369.29999999999995</v>
      </c>
      <c r="I113" s="190">
        <f t="shared" si="4"/>
        <v>100</v>
      </c>
    </row>
    <row r="114" spans="1:9" ht="52.5" customHeight="1">
      <c r="A114" s="86"/>
      <c r="B114" s="82" t="s">
        <v>281</v>
      </c>
      <c r="C114" s="75" t="s">
        <v>222</v>
      </c>
      <c r="D114" s="75" t="s">
        <v>223</v>
      </c>
      <c r="E114" s="75" t="s">
        <v>337</v>
      </c>
      <c r="F114" s="75" t="s">
        <v>284</v>
      </c>
      <c r="G114" s="76">
        <v>28.4</v>
      </c>
      <c r="H114" s="76">
        <f>' пр 8 '!H79</f>
        <v>24.48287</v>
      </c>
      <c r="I114" s="190">
        <f t="shared" si="4"/>
        <v>86.20728873239436</v>
      </c>
    </row>
    <row r="115" spans="1:9" ht="52.5" customHeight="1">
      <c r="A115" s="86"/>
      <c r="B115" s="82" t="s">
        <v>281</v>
      </c>
      <c r="C115" s="75" t="s">
        <v>222</v>
      </c>
      <c r="D115" s="75" t="s">
        <v>223</v>
      </c>
      <c r="E115" s="75" t="s">
        <v>338</v>
      </c>
      <c r="F115" s="75" t="s">
        <v>284</v>
      </c>
      <c r="G115" s="76">
        <v>325.602</v>
      </c>
      <c r="H115" s="76">
        <v>325.602</v>
      </c>
      <c r="I115" s="190">
        <f t="shared" si="4"/>
        <v>100</v>
      </c>
    </row>
    <row r="116" spans="1:9" ht="28.5" customHeight="1">
      <c r="A116" s="86"/>
      <c r="B116" s="82" t="s">
        <v>282</v>
      </c>
      <c r="C116" s="75" t="s">
        <v>222</v>
      </c>
      <c r="D116" s="75" t="s">
        <v>223</v>
      </c>
      <c r="E116" s="75" t="s">
        <v>338</v>
      </c>
      <c r="F116" s="75" t="s">
        <v>285</v>
      </c>
      <c r="G116" s="76">
        <v>43.698</v>
      </c>
      <c r="H116" s="76">
        <v>43.698</v>
      </c>
      <c r="I116" s="190">
        <f t="shared" si="4"/>
        <v>100</v>
      </c>
    </row>
    <row r="117" spans="1:9" ht="30.75" customHeight="1">
      <c r="A117" s="86"/>
      <c r="B117" s="83" t="s">
        <v>78</v>
      </c>
      <c r="C117" s="75" t="s">
        <v>222</v>
      </c>
      <c r="D117" s="75" t="s">
        <v>43</v>
      </c>
      <c r="E117" s="75"/>
      <c r="F117" s="75"/>
      <c r="G117" s="76">
        <f>G118</f>
        <v>4583.9294</v>
      </c>
      <c r="H117" s="76">
        <f>H118</f>
        <v>4491.51633</v>
      </c>
      <c r="I117" s="190">
        <f t="shared" si="4"/>
        <v>97.98397702198469</v>
      </c>
    </row>
    <row r="118" spans="1:9" ht="15.75" customHeight="1">
      <c r="A118" s="86"/>
      <c r="B118" s="83" t="s">
        <v>238</v>
      </c>
      <c r="C118" s="75" t="s">
        <v>222</v>
      </c>
      <c r="D118" s="75" t="s">
        <v>43</v>
      </c>
      <c r="E118" s="75" t="s">
        <v>321</v>
      </c>
      <c r="F118" s="75"/>
      <c r="G118" s="76">
        <f>G119+G121+G123</f>
        <v>4583.9294</v>
      </c>
      <c r="H118" s="76">
        <f>H119+H121+H123</f>
        <v>4491.51633</v>
      </c>
      <c r="I118" s="190">
        <f t="shared" si="4"/>
        <v>97.98397702198469</v>
      </c>
    </row>
    <row r="119" spans="1:9" ht="33" customHeight="1">
      <c r="A119" s="86"/>
      <c r="B119" s="83" t="s">
        <v>419</v>
      </c>
      <c r="C119" s="75" t="s">
        <v>222</v>
      </c>
      <c r="D119" s="75" t="s">
        <v>43</v>
      </c>
      <c r="E119" s="75" t="s">
        <v>339</v>
      </c>
      <c r="F119" s="75"/>
      <c r="G119" s="76">
        <f>G120</f>
        <v>604.5064</v>
      </c>
      <c r="H119" s="76">
        <f>H120</f>
        <v>514.97884</v>
      </c>
      <c r="I119" s="190">
        <f t="shared" si="4"/>
        <v>85.18997317480842</v>
      </c>
    </row>
    <row r="120" spans="1:9" ht="27" customHeight="1">
      <c r="A120" s="86"/>
      <c r="B120" s="82" t="s">
        <v>282</v>
      </c>
      <c r="C120" s="75" t="s">
        <v>222</v>
      </c>
      <c r="D120" s="75" t="s">
        <v>43</v>
      </c>
      <c r="E120" s="75" t="s">
        <v>339</v>
      </c>
      <c r="F120" s="75" t="s">
        <v>285</v>
      </c>
      <c r="G120" s="76">
        <f>' пр 8 '!G85</f>
        <v>604.5064</v>
      </c>
      <c r="H120" s="76">
        <f>' пр 8 '!H85</f>
        <v>514.97884</v>
      </c>
      <c r="I120" s="190">
        <f t="shared" si="4"/>
        <v>85.18997317480842</v>
      </c>
    </row>
    <row r="121" spans="1:9" ht="40.5" customHeight="1">
      <c r="A121" s="86"/>
      <c r="B121" s="83" t="s">
        <v>420</v>
      </c>
      <c r="C121" s="75" t="s">
        <v>222</v>
      </c>
      <c r="D121" s="75" t="s">
        <v>43</v>
      </c>
      <c r="E121" s="75" t="s">
        <v>517</v>
      </c>
      <c r="F121" s="75"/>
      <c r="G121" s="76">
        <f>G122</f>
        <v>245</v>
      </c>
      <c r="H121" s="76">
        <f>H122</f>
        <v>245</v>
      </c>
      <c r="I121" s="190">
        <f t="shared" si="4"/>
        <v>100</v>
      </c>
    </row>
    <row r="122" spans="1:9" ht="28.5" customHeight="1">
      <c r="A122" s="86"/>
      <c r="B122" s="82" t="s">
        <v>282</v>
      </c>
      <c r="C122" s="75" t="s">
        <v>222</v>
      </c>
      <c r="D122" s="75" t="s">
        <v>43</v>
      </c>
      <c r="E122" s="75" t="s">
        <v>517</v>
      </c>
      <c r="F122" s="75" t="s">
        <v>285</v>
      </c>
      <c r="G122" s="76">
        <f>' пр 8 '!G87</f>
        <v>245</v>
      </c>
      <c r="H122" s="76">
        <f>' пр 8 '!H87</f>
        <v>245</v>
      </c>
      <c r="I122" s="190">
        <f t="shared" si="4"/>
        <v>100</v>
      </c>
    </row>
    <row r="123" spans="1:9" ht="30.75" customHeight="1">
      <c r="A123" s="86"/>
      <c r="B123" s="83" t="s">
        <v>421</v>
      </c>
      <c r="C123" s="75" t="s">
        <v>222</v>
      </c>
      <c r="D123" s="75" t="s">
        <v>43</v>
      </c>
      <c r="E123" s="75" t="s">
        <v>341</v>
      </c>
      <c r="F123" s="79"/>
      <c r="G123" s="76">
        <f>G124</f>
        <v>3734.423</v>
      </c>
      <c r="H123" s="76">
        <f>H124</f>
        <v>3731.53749</v>
      </c>
      <c r="I123" s="190">
        <f t="shared" si="4"/>
        <v>99.92273210613796</v>
      </c>
    </row>
    <row r="124" spans="1:9" ht="54.75" customHeight="1">
      <c r="A124" s="86"/>
      <c r="B124" s="82" t="s">
        <v>281</v>
      </c>
      <c r="C124" s="75" t="s">
        <v>222</v>
      </c>
      <c r="D124" s="75" t="s">
        <v>43</v>
      </c>
      <c r="E124" s="75" t="s">
        <v>341</v>
      </c>
      <c r="F124" s="75" t="s">
        <v>284</v>
      </c>
      <c r="G124" s="76">
        <f>' пр 8 '!G89</f>
        <v>3734.423</v>
      </c>
      <c r="H124" s="76">
        <f>' пр 8 '!H89</f>
        <v>3731.53749</v>
      </c>
      <c r="I124" s="190">
        <f t="shared" si="4"/>
        <v>99.92273210613796</v>
      </c>
    </row>
    <row r="125" spans="1:9" ht="33.75" customHeight="1">
      <c r="A125" s="86"/>
      <c r="B125" s="82" t="s">
        <v>260</v>
      </c>
      <c r="C125" s="75" t="s">
        <v>222</v>
      </c>
      <c r="D125" s="75" t="s">
        <v>239</v>
      </c>
      <c r="E125" s="75"/>
      <c r="F125" s="75"/>
      <c r="G125" s="76">
        <f>G126+G130</f>
        <v>300</v>
      </c>
      <c r="H125" s="76">
        <f>H126+H130</f>
        <v>272.55948</v>
      </c>
      <c r="I125" s="190">
        <f t="shared" si="4"/>
        <v>90.85316</v>
      </c>
    </row>
    <row r="126" spans="1:9" ht="40.5" customHeight="1">
      <c r="A126" s="86"/>
      <c r="B126" s="83" t="s">
        <v>518</v>
      </c>
      <c r="C126" s="75" t="s">
        <v>222</v>
      </c>
      <c r="D126" s="75" t="s">
        <v>239</v>
      </c>
      <c r="E126" s="85" t="s">
        <v>342</v>
      </c>
      <c r="F126" s="75"/>
      <c r="G126" s="76">
        <f aca="true" t="shared" si="6" ref="G126:H128">G127</f>
        <v>95.04</v>
      </c>
      <c r="H126" s="76">
        <f t="shared" si="6"/>
        <v>95.04</v>
      </c>
      <c r="I126" s="190">
        <f t="shared" si="4"/>
        <v>100</v>
      </c>
    </row>
    <row r="127" spans="1:9" ht="30.75" customHeight="1">
      <c r="A127" s="86"/>
      <c r="B127" s="83" t="s">
        <v>422</v>
      </c>
      <c r="C127" s="75" t="s">
        <v>222</v>
      </c>
      <c r="D127" s="75" t="s">
        <v>239</v>
      </c>
      <c r="E127" s="85" t="s">
        <v>488</v>
      </c>
      <c r="F127" s="75"/>
      <c r="G127" s="76">
        <f t="shared" si="6"/>
        <v>95.04</v>
      </c>
      <c r="H127" s="76">
        <f t="shared" si="6"/>
        <v>95.04</v>
      </c>
      <c r="I127" s="190">
        <f t="shared" si="4"/>
        <v>100</v>
      </c>
    </row>
    <row r="128" spans="1:9" ht="44.25" customHeight="1">
      <c r="A128" s="86"/>
      <c r="B128" s="83" t="s">
        <v>395</v>
      </c>
      <c r="C128" s="75" t="s">
        <v>222</v>
      </c>
      <c r="D128" s="75" t="s">
        <v>239</v>
      </c>
      <c r="E128" s="85" t="s">
        <v>343</v>
      </c>
      <c r="F128" s="75"/>
      <c r="G128" s="76">
        <f t="shared" si="6"/>
        <v>95.04</v>
      </c>
      <c r="H128" s="76">
        <f t="shared" si="6"/>
        <v>95.04</v>
      </c>
      <c r="I128" s="190">
        <f t="shared" si="4"/>
        <v>100</v>
      </c>
    </row>
    <row r="129" spans="1:9" ht="33.75" customHeight="1">
      <c r="A129" s="86"/>
      <c r="B129" s="82" t="s">
        <v>282</v>
      </c>
      <c r="C129" s="75" t="s">
        <v>222</v>
      </c>
      <c r="D129" s="75" t="s">
        <v>239</v>
      </c>
      <c r="E129" s="85" t="s">
        <v>343</v>
      </c>
      <c r="F129" s="75" t="s">
        <v>285</v>
      </c>
      <c r="G129" s="76">
        <f>' пр 8 '!G94</f>
        <v>95.04</v>
      </c>
      <c r="H129" s="76">
        <f>' пр 8 '!H94</f>
        <v>95.04</v>
      </c>
      <c r="I129" s="190">
        <f t="shared" si="4"/>
        <v>100</v>
      </c>
    </row>
    <row r="130" spans="1:9" ht="42" customHeight="1">
      <c r="A130" s="86"/>
      <c r="B130" s="83" t="s">
        <v>487</v>
      </c>
      <c r="C130" s="75" t="s">
        <v>222</v>
      </c>
      <c r="D130" s="75" t="s">
        <v>239</v>
      </c>
      <c r="E130" s="85" t="s">
        <v>344</v>
      </c>
      <c r="F130" s="75"/>
      <c r="G130" s="76">
        <f aca="true" t="shared" si="7" ref="G130:H132">G131</f>
        <v>204.96</v>
      </c>
      <c r="H130" s="76">
        <f t="shared" si="7"/>
        <v>177.51948</v>
      </c>
      <c r="I130" s="190">
        <f t="shared" si="4"/>
        <v>86.61176814988289</v>
      </c>
    </row>
    <row r="131" spans="1:9" ht="30" customHeight="1">
      <c r="A131" s="86"/>
      <c r="B131" s="83" t="s">
        <v>423</v>
      </c>
      <c r="C131" s="75" t="s">
        <v>222</v>
      </c>
      <c r="D131" s="75" t="s">
        <v>239</v>
      </c>
      <c r="E131" s="85" t="s">
        <v>489</v>
      </c>
      <c r="F131" s="75"/>
      <c r="G131" s="76">
        <f t="shared" si="7"/>
        <v>204.96</v>
      </c>
      <c r="H131" s="76">
        <f t="shared" si="7"/>
        <v>177.51948</v>
      </c>
      <c r="I131" s="190">
        <f t="shared" si="4"/>
        <v>86.61176814988289</v>
      </c>
    </row>
    <row r="132" spans="1:9" ht="44.25" customHeight="1">
      <c r="A132" s="86"/>
      <c r="B132" s="83" t="s">
        <v>395</v>
      </c>
      <c r="C132" s="75" t="s">
        <v>222</v>
      </c>
      <c r="D132" s="75" t="s">
        <v>239</v>
      </c>
      <c r="E132" s="85" t="s">
        <v>346</v>
      </c>
      <c r="F132" s="75"/>
      <c r="G132" s="76">
        <f t="shared" si="7"/>
        <v>204.96</v>
      </c>
      <c r="H132" s="76">
        <f t="shared" si="7"/>
        <v>177.51948</v>
      </c>
      <c r="I132" s="190">
        <f t="shared" si="4"/>
        <v>86.61176814988289</v>
      </c>
    </row>
    <row r="133" spans="1:9" ht="26.25" customHeight="1">
      <c r="A133" s="86"/>
      <c r="B133" s="82" t="s">
        <v>282</v>
      </c>
      <c r="C133" s="75" t="s">
        <v>222</v>
      </c>
      <c r="D133" s="75" t="s">
        <v>239</v>
      </c>
      <c r="E133" s="85" t="s">
        <v>346</v>
      </c>
      <c r="F133" s="75" t="s">
        <v>285</v>
      </c>
      <c r="G133" s="76">
        <f>' пр 8 '!G98</f>
        <v>204.96</v>
      </c>
      <c r="H133" s="76">
        <f>' пр 8 '!H98</f>
        <v>177.51948</v>
      </c>
      <c r="I133" s="190">
        <f t="shared" si="4"/>
        <v>86.61176814988289</v>
      </c>
    </row>
    <row r="134" spans="1:9" ht="22.5" customHeight="1">
      <c r="A134" s="86" t="s">
        <v>204</v>
      </c>
      <c r="B134" s="192" t="s">
        <v>66</v>
      </c>
      <c r="C134" s="193" t="s">
        <v>223</v>
      </c>
      <c r="D134" s="75"/>
      <c r="E134" s="75"/>
      <c r="F134" s="75"/>
      <c r="G134" s="76">
        <f>G135+G140+G144</f>
        <v>4866.945</v>
      </c>
      <c r="H134" s="76">
        <f>H135+H140+H144</f>
        <v>4866.945</v>
      </c>
      <c r="I134" s="190">
        <f t="shared" si="4"/>
        <v>100</v>
      </c>
    </row>
    <row r="135" spans="1:9" ht="18" customHeight="1">
      <c r="A135" s="86"/>
      <c r="B135" s="83" t="s">
        <v>623</v>
      </c>
      <c r="C135" s="75" t="s">
        <v>223</v>
      </c>
      <c r="D135" s="75" t="s">
        <v>67</v>
      </c>
      <c r="E135" s="75"/>
      <c r="F135" s="75"/>
      <c r="G135" s="76">
        <f aca="true" t="shared" si="8" ref="G135:H138">G136</f>
        <v>6.945</v>
      </c>
      <c r="H135" s="76">
        <f t="shared" si="8"/>
        <v>6.945</v>
      </c>
      <c r="I135" s="190">
        <f t="shared" si="4"/>
        <v>100</v>
      </c>
    </row>
    <row r="136" spans="1:9" ht="15.75" customHeight="1">
      <c r="A136" s="86"/>
      <c r="B136" s="83" t="s">
        <v>238</v>
      </c>
      <c r="C136" s="75" t="s">
        <v>223</v>
      </c>
      <c r="D136" s="75" t="s">
        <v>67</v>
      </c>
      <c r="E136" s="75" t="s">
        <v>321</v>
      </c>
      <c r="F136" s="75"/>
      <c r="G136" s="76">
        <f t="shared" si="8"/>
        <v>6.945</v>
      </c>
      <c r="H136" s="76">
        <f t="shared" si="8"/>
        <v>6.945</v>
      </c>
      <c r="I136" s="190">
        <f t="shared" si="4"/>
        <v>100</v>
      </c>
    </row>
    <row r="137" spans="1:9" ht="39.75" customHeight="1">
      <c r="A137" s="86"/>
      <c r="B137" s="83" t="s">
        <v>626</v>
      </c>
      <c r="C137" s="75" t="s">
        <v>223</v>
      </c>
      <c r="D137" s="75" t="s">
        <v>67</v>
      </c>
      <c r="E137" s="75" t="s">
        <v>625</v>
      </c>
      <c r="F137" s="75"/>
      <c r="G137" s="76">
        <f t="shared" si="8"/>
        <v>6.945</v>
      </c>
      <c r="H137" s="76">
        <f t="shared" si="8"/>
        <v>6.945</v>
      </c>
      <c r="I137" s="190">
        <f t="shared" si="4"/>
        <v>100</v>
      </c>
    </row>
    <row r="138" spans="1:9" ht="19.5" customHeight="1">
      <c r="A138" s="86"/>
      <c r="B138" s="135" t="s">
        <v>485</v>
      </c>
      <c r="C138" s="79" t="s">
        <v>223</v>
      </c>
      <c r="D138" s="79" t="s">
        <v>67</v>
      </c>
      <c r="E138" s="79" t="s">
        <v>625</v>
      </c>
      <c r="F138" s="79"/>
      <c r="G138" s="95">
        <f t="shared" si="8"/>
        <v>6.945</v>
      </c>
      <c r="H138" s="95">
        <f t="shared" si="8"/>
        <v>6.945</v>
      </c>
      <c r="I138" s="190">
        <f t="shared" si="4"/>
        <v>100</v>
      </c>
    </row>
    <row r="139" spans="1:9" ht="25.5" customHeight="1">
      <c r="A139" s="86"/>
      <c r="B139" s="82" t="s">
        <v>282</v>
      </c>
      <c r="C139" s="75" t="s">
        <v>223</v>
      </c>
      <c r="D139" s="75" t="s">
        <v>67</v>
      </c>
      <c r="E139" s="75" t="s">
        <v>625</v>
      </c>
      <c r="F139" s="75" t="s">
        <v>285</v>
      </c>
      <c r="G139" s="76">
        <v>6.945</v>
      </c>
      <c r="H139" s="76">
        <v>6.945</v>
      </c>
      <c r="I139" s="190">
        <f t="shared" si="4"/>
        <v>100</v>
      </c>
    </row>
    <row r="140" spans="1:9" ht="18" customHeight="1">
      <c r="A140" s="86"/>
      <c r="B140" s="83" t="s">
        <v>299</v>
      </c>
      <c r="C140" s="75" t="s">
        <v>223</v>
      </c>
      <c r="D140" s="75" t="s">
        <v>43</v>
      </c>
      <c r="E140" s="75"/>
      <c r="F140" s="75"/>
      <c r="G140" s="76">
        <f aca="true" t="shared" si="9" ref="G140:H142">G141</f>
        <v>4000</v>
      </c>
      <c r="H140" s="76">
        <f t="shared" si="9"/>
        <v>4000</v>
      </c>
      <c r="I140" s="190">
        <f t="shared" si="4"/>
        <v>100</v>
      </c>
    </row>
    <row r="141" spans="1:9" ht="15.75" customHeight="1">
      <c r="A141" s="86"/>
      <c r="B141" s="83" t="s">
        <v>238</v>
      </c>
      <c r="C141" s="75" t="s">
        <v>223</v>
      </c>
      <c r="D141" s="75" t="s">
        <v>43</v>
      </c>
      <c r="E141" s="75" t="s">
        <v>321</v>
      </c>
      <c r="F141" s="75"/>
      <c r="G141" s="76">
        <f t="shared" si="9"/>
        <v>4000</v>
      </c>
      <c r="H141" s="76">
        <f t="shared" si="9"/>
        <v>4000</v>
      </c>
      <c r="I141" s="190">
        <f t="shared" si="4"/>
        <v>100</v>
      </c>
    </row>
    <row r="142" spans="1:9" ht="21" customHeight="1">
      <c r="A142" s="86"/>
      <c r="B142" s="83" t="s">
        <v>424</v>
      </c>
      <c r="C142" s="75" t="s">
        <v>223</v>
      </c>
      <c r="D142" s="75" t="s">
        <v>43</v>
      </c>
      <c r="E142" s="75" t="s">
        <v>347</v>
      </c>
      <c r="F142" s="75"/>
      <c r="G142" s="76">
        <f t="shared" si="9"/>
        <v>4000</v>
      </c>
      <c r="H142" s="76">
        <f t="shared" si="9"/>
        <v>4000</v>
      </c>
      <c r="I142" s="190">
        <f t="shared" si="4"/>
        <v>100</v>
      </c>
    </row>
    <row r="143" spans="1:9" ht="25.5" customHeight="1">
      <c r="A143" s="86"/>
      <c r="B143" s="82" t="s">
        <v>282</v>
      </c>
      <c r="C143" s="75" t="s">
        <v>223</v>
      </c>
      <c r="D143" s="75" t="s">
        <v>43</v>
      </c>
      <c r="E143" s="75" t="s">
        <v>347</v>
      </c>
      <c r="F143" s="75" t="s">
        <v>285</v>
      </c>
      <c r="G143" s="76">
        <v>4000</v>
      </c>
      <c r="H143" s="76">
        <v>4000</v>
      </c>
      <c r="I143" s="190">
        <f t="shared" si="4"/>
        <v>100</v>
      </c>
    </row>
    <row r="144" spans="1:9" ht="18" customHeight="1">
      <c r="A144" s="86"/>
      <c r="B144" s="83" t="s">
        <v>576</v>
      </c>
      <c r="C144" s="75" t="s">
        <v>223</v>
      </c>
      <c r="D144" s="75" t="s">
        <v>631</v>
      </c>
      <c r="E144" s="75"/>
      <c r="F144" s="75"/>
      <c r="G144" s="76">
        <f>G145</f>
        <v>860</v>
      </c>
      <c r="H144" s="76">
        <f>H145</f>
        <v>860</v>
      </c>
      <c r="I144" s="190">
        <f aca="true" t="shared" si="10" ref="I144:I207">H144/G144*100</f>
        <v>100</v>
      </c>
    </row>
    <row r="145" spans="1:9" ht="30.75" customHeight="1">
      <c r="A145" s="86"/>
      <c r="B145" s="74" t="s">
        <v>409</v>
      </c>
      <c r="C145" s="75" t="s">
        <v>223</v>
      </c>
      <c r="D145" s="75" t="s">
        <v>631</v>
      </c>
      <c r="E145" s="75" t="s">
        <v>410</v>
      </c>
      <c r="F145" s="75"/>
      <c r="G145" s="76">
        <f>G146+G148+G150+G152+G154</f>
        <v>860</v>
      </c>
      <c r="H145" s="76">
        <f>H146+H148+H150+H152+H154</f>
        <v>860</v>
      </c>
      <c r="I145" s="190">
        <f t="shared" si="10"/>
        <v>100</v>
      </c>
    </row>
    <row r="146" spans="1:9" ht="42.75" customHeight="1">
      <c r="A146" s="86"/>
      <c r="B146" s="82" t="s">
        <v>613</v>
      </c>
      <c r="C146" s="75" t="s">
        <v>223</v>
      </c>
      <c r="D146" s="75" t="s">
        <v>631</v>
      </c>
      <c r="E146" s="75" t="s">
        <v>578</v>
      </c>
      <c r="F146" s="75"/>
      <c r="G146" s="76">
        <f>G147</f>
        <v>81</v>
      </c>
      <c r="H146" s="76">
        <f>H147</f>
        <v>81</v>
      </c>
      <c r="I146" s="190">
        <f t="shared" si="10"/>
        <v>100</v>
      </c>
    </row>
    <row r="147" spans="1:9" ht="30" customHeight="1">
      <c r="A147" s="86"/>
      <c r="B147" s="82" t="s">
        <v>579</v>
      </c>
      <c r="C147" s="75" t="s">
        <v>223</v>
      </c>
      <c r="D147" s="75" t="s">
        <v>631</v>
      </c>
      <c r="E147" s="75" t="s">
        <v>578</v>
      </c>
      <c r="F147" s="75" t="s">
        <v>80</v>
      </c>
      <c r="G147" s="76">
        <v>81</v>
      </c>
      <c r="H147" s="76">
        <v>81</v>
      </c>
      <c r="I147" s="190">
        <f t="shared" si="10"/>
        <v>100</v>
      </c>
    </row>
    <row r="148" spans="1:9" ht="42" customHeight="1">
      <c r="A148" s="86"/>
      <c r="B148" s="82" t="s">
        <v>583</v>
      </c>
      <c r="C148" s="75" t="s">
        <v>223</v>
      </c>
      <c r="D148" s="75" t="s">
        <v>631</v>
      </c>
      <c r="E148" s="75" t="s">
        <v>580</v>
      </c>
      <c r="F148" s="75"/>
      <c r="G148" s="76">
        <f>G149</f>
        <v>29</v>
      </c>
      <c r="H148" s="76">
        <f>H149</f>
        <v>29</v>
      </c>
      <c r="I148" s="190">
        <f t="shared" si="10"/>
        <v>100</v>
      </c>
    </row>
    <row r="149" spans="1:9" ht="30" customHeight="1">
      <c r="A149" s="86"/>
      <c r="B149" s="82" t="s">
        <v>579</v>
      </c>
      <c r="C149" s="75" t="s">
        <v>223</v>
      </c>
      <c r="D149" s="75" t="s">
        <v>631</v>
      </c>
      <c r="E149" s="75" t="s">
        <v>580</v>
      </c>
      <c r="F149" s="75" t="s">
        <v>80</v>
      </c>
      <c r="G149" s="76">
        <v>29</v>
      </c>
      <c r="H149" s="76">
        <v>29</v>
      </c>
      <c r="I149" s="190">
        <f t="shared" si="10"/>
        <v>100</v>
      </c>
    </row>
    <row r="150" spans="1:9" ht="39.75" customHeight="1">
      <c r="A150" s="86"/>
      <c r="B150" s="82" t="s">
        <v>616</v>
      </c>
      <c r="C150" s="75" t="s">
        <v>223</v>
      </c>
      <c r="D150" s="75" t="s">
        <v>631</v>
      </c>
      <c r="E150" s="75" t="s">
        <v>581</v>
      </c>
      <c r="F150" s="75"/>
      <c r="G150" s="76">
        <f>G151</f>
        <v>562.23684</v>
      </c>
      <c r="H150" s="76">
        <f>H151</f>
        <v>562.23684</v>
      </c>
      <c r="I150" s="190">
        <f t="shared" si="10"/>
        <v>100</v>
      </c>
    </row>
    <row r="151" spans="1:9" ht="21" customHeight="1">
      <c r="A151" s="86"/>
      <c r="B151" s="82" t="s">
        <v>283</v>
      </c>
      <c r="C151" s="75" t="s">
        <v>223</v>
      </c>
      <c r="D151" s="75" t="s">
        <v>631</v>
      </c>
      <c r="E151" s="75" t="s">
        <v>581</v>
      </c>
      <c r="F151" s="75" t="s">
        <v>286</v>
      </c>
      <c r="G151" s="76">
        <v>562.23684</v>
      </c>
      <c r="H151" s="76">
        <v>562.23684</v>
      </c>
      <c r="I151" s="190">
        <f t="shared" si="10"/>
        <v>100</v>
      </c>
    </row>
    <row r="152" spans="1:9" ht="40.5" customHeight="1">
      <c r="A152" s="86"/>
      <c r="B152" s="82" t="s">
        <v>613</v>
      </c>
      <c r="C152" s="75" t="s">
        <v>223</v>
      </c>
      <c r="D152" s="75" t="s">
        <v>631</v>
      </c>
      <c r="E152" s="75" t="s">
        <v>587</v>
      </c>
      <c r="F152" s="75"/>
      <c r="G152" s="76">
        <f>G153</f>
        <v>105.26316</v>
      </c>
      <c r="H152" s="76">
        <f>H153</f>
        <v>105.26316</v>
      </c>
      <c r="I152" s="190">
        <f t="shared" si="10"/>
        <v>100</v>
      </c>
    </row>
    <row r="153" spans="1:9" ht="15.75" customHeight="1">
      <c r="A153" s="86"/>
      <c r="B153" s="82" t="s">
        <v>283</v>
      </c>
      <c r="C153" s="75" t="s">
        <v>223</v>
      </c>
      <c r="D153" s="75" t="s">
        <v>631</v>
      </c>
      <c r="E153" s="75" t="s">
        <v>587</v>
      </c>
      <c r="F153" s="75" t="s">
        <v>286</v>
      </c>
      <c r="G153" s="76">
        <v>105.26316</v>
      </c>
      <c r="H153" s="76">
        <v>105.26316</v>
      </c>
      <c r="I153" s="190">
        <f t="shared" si="10"/>
        <v>100</v>
      </c>
    </row>
    <row r="154" spans="1:9" ht="43.5" customHeight="1">
      <c r="A154" s="86"/>
      <c r="B154" s="82" t="s">
        <v>583</v>
      </c>
      <c r="C154" s="75" t="s">
        <v>223</v>
      </c>
      <c r="D154" s="75" t="s">
        <v>631</v>
      </c>
      <c r="E154" s="75" t="s">
        <v>582</v>
      </c>
      <c r="F154" s="75"/>
      <c r="G154" s="76">
        <f>G155</f>
        <v>82.5</v>
      </c>
      <c r="H154" s="76">
        <f>H155</f>
        <v>82.5</v>
      </c>
      <c r="I154" s="190">
        <f t="shared" si="10"/>
        <v>100</v>
      </c>
    </row>
    <row r="155" spans="1:9" ht="25.5" customHeight="1">
      <c r="A155" s="86"/>
      <c r="B155" s="82" t="s">
        <v>283</v>
      </c>
      <c r="C155" s="75" t="s">
        <v>223</v>
      </c>
      <c r="D155" s="75" t="s">
        <v>631</v>
      </c>
      <c r="E155" s="75" t="s">
        <v>582</v>
      </c>
      <c r="F155" s="75" t="s">
        <v>286</v>
      </c>
      <c r="G155" s="76">
        <v>82.5</v>
      </c>
      <c r="H155" s="76">
        <v>82.5</v>
      </c>
      <c r="I155" s="190">
        <f t="shared" si="10"/>
        <v>100</v>
      </c>
    </row>
    <row r="156" spans="1:9" ht="24" customHeight="1">
      <c r="A156" s="194" t="s">
        <v>206</v>
      </c>
      <c r="B156" s="192" t="s">
        <v>68</v>
      </c>
      <c r="C156" s="193" t="s">
        <v>67</v>
      </c>
      <c r="D156" s="75"/>
      <c r="E156" s="75"/>
      <c r="F156" s="75"/>
      <c r="G156" s="76">
        <f>G157+G168+G202</f>
        <v>182399.59678000002</v>
      </c>
      <c r="H156" s="76">
        <f>H157+H168+H202</f>
        <v>166431.82834</v>
      </c>
      <c r="I156" s="190">
        <f t="shared" si="10"/>
        <v>91.2457216343195</v>
      </c>
    </row>
    <row r="157" spans="1:9" ht="19.5" customHeight="1">
      <c r="A157" s="86"/>
      <c r="B157" s="126" t="s">
        <v>235</v>
      </c>
      <c r="C157" s="75" t="s">
        <v>67</v>
      </c>
      <c r="D157" s="75" t="s">
        <v>220</v>
      </c>
      <c r="E157" s="75"/>
      <c r="F157" s="75"/>
      <c r="G157" s="76">
        <f>G158+G165</f>
        <v>52079.41545</v>
      </c>
      <c r="H157" s="76">
        <f>H158+H165</f>
        <v>51715.502140000004</v>
      </c>
      <c r="I157" s="190">
        <f t="shared" si="10"/>
        <v>99.30123388126471</v>
      </c>
    </row>
    <row r="158" spans="1:9" ht="20.25" customHeight="1">
      <c r="A158" s="86"/>
      <c r="B158" s="126" t="s">
        <v>238</v>
      </c>
      <c r="C158" s="75" t="s">
        <v>67</v>
      </c>
      <c r="D158" s="75" t="s">
        <v>220</v>
      </c>
      <c r="E158" s="75" t="s">
        <v>321</v>
      </c>
      <c r="F158" s="75"/>
      <c r="G158" s="76">
        <f>G159+G162</f>
        <v>50533.53633</v>
      </c>
      <c r="H158" s="76">
        <f>H159+H162</f>
        <v>50169.62302000001</v>
      </c>
      <c r="I158" s="190">
        <f t="shared" si="10"/>
        <v>99.27985782031257</v>
      </c>
    </row>
    <row r="159" spans="1:9" ht="19.5" customHeight="1">
      <c r="A159" s="86"/>
      <c r="B159" s="90" t="s">
        <v>425</v>
      </c>
      <c r="C159" s="75" t="s">
        <v>67</v>
      </c>
      <c r="D159" s="75" t="s">
        <v>220</v>
      </c>
      <c r="E159" s="75" t="s">
        <v>348</v>
      </c>
      <c r="F159" s="79"/>
      <c r="G159" s="76">
        <f>G160+G161</f>
        <v>2786.29885</v>
      </c>
      <c r="H159" s="76">
        <f>H160+H161</f>
        <v>2422.38554</v>
      </c>
      <c r="I159" s="190">
        <f t="shared" si="10"/>
        <v>86.93918601014389</v>
      </c>
    </row>
    <row r="160" spans="1:9" ht="26.25" customHeight="1">
      <c r="A160" s="86"/>
      <c r="B160" s="82" t="s">
        <v>282</v>
      </c>
      <c r="C160" s="75" t="s">
        <v>67</v>
      </c>
      <c r="D160" s="75" t="s">
        <v>220</v>
      </c>
      <c r="E160" s="75" t="s">
        <v>519</v>
      </c>
      <c r="F160" s="75" t="s">
        <v>285</v>
      </c>
      <c r="G160" s="76">
        <f>' пр 8 '!G123</f>
        <v>1249.47509</v>
      </c>
      <c r="H160" s="76">
        <f>' пр 8 '!H123</f>
        <v>885.56178</v>
      </c>
      <c r="I160" s="190">
        <f t="shared" si="10"/>
        <v>70.87470467298392</v>
      </c>
    </row>
    <row r="161" spans="1:9" ht="26.25" customHeight="1">
      <c r="A161" s="86"/>
      <c r="B161" s="82" t="s">
        <v>283</v>
      </c>
      <c r="C161" s="75" t="s">
        <v>67</v>
      </c>
      <c r="D161" s="75" t="s">
        <v>220</v>
      </c>
      <c r="E161" s="75" t="s">
        <v>519</v>
      </c>
      <c r="F161" s="75" t="s">
        <v>286</v>
      </c>
      <c r="G161" s="76">
        <f>' пр 8 '!G124</f>
        <v>1536.82376</v>
      </c>
      <c r="H161" s="76">
        <f>' пр 8 '!H124</f>
        <v>1536.82376</v>
      </c>
      <c r="I161" s="190">
        <f t="shared" si="10"/>
        <v>100</v>
      </c>
    </row>
    <row r="162" spans="1:9" ht="26.25" customHeight="1">
      <c r="A162" s="86"/>
      <c r="B162" s="90" t="s">
        <v>558</v>
      </c>
      <c r="C162" s="75" t="s">
        <v>67</v>
      </c>
      <c r="D162" s="75" t="s">
        <v>220</v>
      </c>
      <c r="E162" s="75" t="s">
        <v>559</v>
      </c>
      <c r="F162" s="79"/>
      <c r="G162" s="76">
        <f>G163+G164</f>
        <v>47747.23748</v>
      </c>
      <c r="H162" s="76">
        <f>H163+H164</f>
        <v>47747.23748</v>
      </c>
      <c r="I162" s="190">
        <f t="shared" si="10"/>
        <v>100</v>
      </c>
    </row>
    <row r="163" spans="1:9" ht="28.5" customHeight="1">
      <c r="A163" s="86"/>
      <c r="B163" s="82" t="s">
        <v>349</v>
      </c>
      <c r="C163" s="75" t="s">
        <v>67</v>
      </c>
      <c r="D163" s="75" t="s">
        <v>220</v>
      </c>
      <c r="E163" s="75" t="s">
        <v>559</v>
      </c>
      <c r="F163" s="75" t="s">
        <v>150</v>
      </c>
      <c r="G163" s="76">
        <f>' пр 8 '!G126</f>
        <v>46578.639</v>
      </c>
      <c r="H163" s="76">
        <f>' пр 8 '!H126</f>
        <v>46578.639</v>
      </c>
      <c r="I163" s="190">
        <f t="shared" si="10"/>
        <v>100</v>
      </c>
    </row>
    <row r="164" spans="1:9" ht="26.25" customHeight="1">
      <c r="A164" s="86"/>
      <c r="B164" s="82" t="s">
        <v>283</v>
      </c>
      <c r="C164" s="75" t="s">
        <v>67</v>
      </c>
      <c r="D164" s="75" t="s">
        <v>220</v>
      </c>
      <c r="E164" s="75" t="s">
        <v>559</v>
      </c>
      <c r="F164" s="75" t="s">
        <v>286</v>
      </c>
      <c r="G164" s="76">
        <f>' пр 8 '!G127</f>
        <v>1168.59848</v>
      </c>
      <c r="H164" s="76">
        <f>' пр 8 '!H127</f>
        <v>1168.59848</v>
      </c>
      <c r="I164" s="190">
        <f t="shared" si="10"/>
        <v>100</v>
      </c>
    </row>
    <row r="165" spans="1:9" ht="24.75" customHeight="1">
      <c r="A165" s="86"/>
      <c r="B165" s="88" t="s">
        <v>228</v>
      </c>
      <c r="C165" s="75" t="s">
        <v>67</v>
      </c>
      <c r="D165" s="75" t="s">
        <v>220</v>
      </c>
      <c r="E165" s="75" t="s">
        <v>377</v>
      </c>
      <c r="F165" s="75"/>
      <c r="G165" s="76">
        <f>G166</f>
        <v>1545.87912</v>
      </c>
      <c r="H165" s="76">
        <f>H166</f>
        <v>1545.87912</v>
      </c>
      <c r="I165" s="190">
        <f t="shared" si="10"/>
        <v>100</v>
      </c>
    </row>
    <row r="166" spans="1:9" ht="52.5" customHeight="1">
      <c r="A166" s="86"/>
      <c r="B166" s="82" t="s">
        <v>482</v>
      </c>
      <c r="C166" s="75" t="s">
        <v>67</v>
      </c>
      <c r="D166" s="75" t="s">
        <v>220</v>
      </c>
      <c r="E166" s="75" t="s">
        <v>508</v>
      </c>
      <c r="F166" s="75"/>
      <c r="G166" s="76">
        <f>G167</f>
        <v>1545.87912</v>
      </c>
      <c r="H166" s="76">
        <f>H167</f>
        <v>1545.87912</v>
      </c>
      <c r="I166" s="190">
        <f t="shared" si="10"/>
        <v>100</v>
      </c>
    </row>
    <row r="167" spans="1:9" ht="30" customHeight="1">
      <c r="A167" s="86"/>
      <c r="B167" s="82" t="s">
        <v>282</v>
      </c>
      <c r="C167" s="75" t="s">
        <v>67</v>
      </c>
      <c r="D167" s="75" t="s">
        <v>220</v>
      </c>
      <c r="E167" s="75" t="s">
        <v>508</v>
      </c>
      <c r="F167" s="75" t="s">
        <v>285</v>
      </c>
      <c r="G167" s="76">
        <f>' пр 8 '!G343</f>
        <v>1545.87912</v>
      </c>
      <c r="H167" s="76">
        <f>' пр 8 '!H343</f>
        <v>1545.87912</v>
      </c>
      <c r="I167" s="190">
        <f t="shared" si="10"/>
        <v>100</v>
      </c>
    </row>
    <row r="168" spans="1:9" ht="16.5" customHeight="1">
      <c r="A168" s="86"/>
      <c r="B168" s="126" t="s">
        <v>23</v>
      </c>
      <c r="C168" s="75" t="s">
        <v>67</v>
      </c>
      <c r="D168" s="75" t="s">
        <v>221</v>
      </c>
      <c r="E168" s="75"/>
      <c r="F168" s="75"/>
      <c r="G168" s="76">
        <f>G169+G196</f>
        <v>121570.18133</v>
      </c>
      <c r="H168" s="76">
        <f>H169+H196</f>
        <v>106361.70394</v>
      </c>
      <c r="I168" s="190">
        <f t="shared" si="10"/>
        <v>87.48996075878436</v>
      </c>
    </row>
    <row r="169" spans="1:9" ht="53.25" customHeight="1">
      <c r="A169" s="86"/>
      <c r="B169" s="82" t="s">
        <v>520</v>
      </c>
      <c r="C169" s="75" t="s">
        <v>67</v>
      </c>
      <c r="D169" s="75" t="s">
        <v>221</v>
      </c>
      <c r="E169" s="75" t="s">
        <v>350</v>
      </c>
      <c r="F169" s="75"/>
      <c r="G169" s="76">
        <f>G170+G187</f>
        <v>77819.05748</v>
      </c>
      <c r="H169" s="76">
        <f>H170+H187</f>
        <v>74691.08992</v>
      </c>
      <c r="I169" s="190">
        <f t="shared" si="10"/>
        <v>95.9804607492144</v>
      </c>
    </row>
    <row r="170" spans="1:9" ht="30" customHeight="1">
      <c r="A170" s="86"/>
      <c r="B170" s="82" t="s">
        <v>428</v>
      </c>
      <c r="C170" s="75" t="s">
        <v>67</v>
      </c>
      <c r="D170" s="75" t="s">
        <v>221</v>
      </c>
      <c r="E170" s="75" t="s">
        <v>429</v>
      </c>
      <c r="F170" s="75"/>
      <c r="G170" s="76">
        <f>G171+G173+G175+G177+G181+G183+G179+G185</f>
        <v>52175.54768</v>
      </c>
      <c r="H170" s="76">
        <f>H171+H173+H175+H177+H181+H183+H179+H185</f>
        <v>49084.2503</v>
      </c>
      <c r="I170" s="190">
        <f t="shared" si="10"/>
        <v>94.07519898217578</v>
      </c>
    </row>
    <row r="171" spans="1:9" ht="36.75" customHeight="1">
      <c r="A171" s="86"/>
      <c r="B171" s="74" t="s">
        <v>574</v>
      </c>
      <c r="C171" s="75" t="s">
        <v>67</v>
      </c>
      <c r="D171" s="75" t="s">
        <v>221</v>
      </c>
      <c r="E171" s="75" t="s">
        <v>573</v>
      </c>
      <c r="F171" s="75"/>
      <c r="G171" s="76">
        <f>G172</f>
        <v>10557.62</v>
      </c>
      <c r="H171" s="76">
        <f>H172</f>
        <v>10557.62</v>
      </c>
      <c r="I171" s="190">
        <f t="shared" si="10"/>
        <v>100</v>
      </c>
    </row>
    <row r="172" spans="1:9" ht="17.25" customHeight="1">
      <c r="A172" s="86"/>
      <c r="B172" s="82" t="s">
        <v>283</v>
      </c>
      <c r="C172" s="75" t="s">
        <v>67</v>
      </c>
      <c r="D172" s="75" t="s">
        <v>221</v>
      </c>
      <c r="E172" s="75" t="s">
        <v>573</v>
      </c>
      <c r="F172" s="75" t="s">
        <v>286</v>
      </c>
      <c r="G172" s="76">
        <f>' пр 8 '!G132</f>
        <v>10557.62</v>
      </c>
      <c r="H172" s="76">
        <f>' пр 8 '!H132</f>
        <v>10557.62</v>
      </c>
      <c r="I172" s="190">
        <f t="shared" si="10"/>
        <v>100</v>
      </c>
    </row>
    <row r="173" spans="1:9" ht="40.5" customHeight="1">
      <c r="A173" s="86"/>
      <c r="B173" s="74" t="s">
        <v>584</v>
      </c>
      <c r="C173" s="75" t="s">
        <v>67</v>
      </c>
      <c r="D173" s="75" t="s">
        <v>221</v>
      </c>
      <c r="E173" s="75" t="s">
        <v>575</v>
      </c>
      <c r="F173" s="75"/>
      <c r="G173" s="76">
        <f>G174</f>
        <v>215.46</v>
      </c>
      <c r="H173" s="76">
        <f>H174</f>
        <v>215.46</v>
      </c>
      <c r="I173" s="190">
        <f t="shared" si="10"/>
        <v>100</v>
      </c>
    </row>
    <row r="174" spans="1:9" ht="17.25" customHeight="1">
      <c r="A174" s="86"/>
      <c r="B174" s="82" t="s">
        <v>283</v>
      </c>
      <c r="C174" s="75" t="s">
        <v>67</v>
      </c>
      <c r="D174" s="75" t="s">
        <v>221</v>
      </c>
      <c r="E174" s="75" t="s">
        <v>575</v>
      </c>
      <c r="F174" s="75" t="s">
        <v>286</v>
      </c>
      <c r="G174" s="76">
        <v>215.46</v>
      </c>
      <c r="H174" s="76">
        <v>215.46</v>
      </c>
      <c r="I174" s="190">
        <f t="shared" si="10"/>
        <v>100</v>
      </c>
    </row>
    <row r="175" spans="1:9" ht="43.5" customHeight="1">
      <c r="A175" s="86"/>
      <c r="B175" s="74" t="s">
        <v>430</v>
      </c>
      <c r="C175" s="75" t="s">
        <v>67</v>
      </c>
      <c r="D175" s="75" t="s">
        <v>221</v>
      </c>
      <c r="E175" s="75" t="s">
        <v>554</v>
      </c>
      <c r="F175" s="75"/>
      <c r="G175" s="76">
        <f>G176</f>
        <v>2790.935</v>
      </c>
      <c r="H175" s="76">
        <f>H176</f>
        <v>753.265</v>
      </c>
      <c r="I175" s="190">
        <f t="shared" si="10"/>
        <v>26.989700584212816</v>
      </c>
    </row>
    <row r="176" spans="1:9" ht="30.75" customHeight="1">
      <c r="A176" s="86"/>
      <c r="B176" s="82" t="s">
        <v>257</v>
      </c>
      <c r="C176" s="75" t="s">
        <v>67</v>
      </c>
      <c r="D176" s="75" t="s">
        <v>221</v>
      </c>
      <c r="E176" s="75" t="s">
        <v>554</v>
      </c>
      <c r="F176" s="75" t="s">
        <v>150</v>
      </c>
      <c r="G176" s="76">
        <f>' пр 8 '!G136</f>
        <v>2790.935</v>
      </c>
      <c r="H176" s="76">
        <f>' пр 8 '!H136</f>
        <v>753.265</v>
      </c>
      <c r="I176" s="190">
        <f t="shared" si="10"/>
        <v>26.989700584212816</v>
      </c>
    </row>
    <row r="177" spans="1:9" ht="65.25" customHeight="1">
      <c r="A177" s="86"/>
      <c r="B177" s="74" t="s">
        <v>692</v>
      </c>
      <c r="C177" s="75" t="s">
        <v>67</v>
      </c>
      <c r="D177" s="75" t="s">
        <v>221</v>
      </c>
      <c r="E177" s="75" t="s">
        <v>351</v>
      </c>
      <c r="F177" s="75"/>
      <c r="G177" s="76">
        <f>G178</f>
        <v>36910</v>
      </c>
      <c r="H177" s="76">
        <f>H178</f>
        <v>36910</v>
      </c>
      <c r="I177" s="190">
        <f t="shared" si="10"/>
        <v>100</v>
      </c>
    </row>
    <row r="178" spans="1:9" ht="27" customHeight="1">
      <c r="A178" s="86"/>
      <c r="B178" s="82" t="s">
        <v>257</v>
      </c>
      <c r="C178" s="75" t="s">
        <v>67</v>
      </c>
      <c r="D178" s="75" t="s">
        <v>221</v>
      </c>
      <c r="E178" s="75" t="s">
        <v>351</v>
      </c>
      <c r="F178" s="75" t="s">
        <v>150</v>
      </c>
      <c r="G178" s="76">
        <v>36910</v>
      </c>
      <c r="H178" s="76">
        <v>36910</v>
      </c>
      <c r="I178" s="190">
        <f t="shared" si="10"/>
        <v>100</v>
      </c>
    </row>
    <row r="179" spans="1:9" ht="27" customHeight="1">
      <c r="A179" s="86"/>
      <c r="B179" s="77" t="s">
        <v>646</v>
      </c>
      <c r="C179" s="75" t="s">
        <v>67</v>
      </c>
      <c r="D179" s="75" t="s">
        <v>221</v>
      </c>
      <c r="E179" s="75" t="s">
        <v>645</v>
      </c>
      <c r="F179" s="75"/>
      <c r="G179" s="76">
        <f>G180</f>
        <v>960.78768</v>
      </c>
      <c r="H179" s="76">
        <f>H180</f>
        <v>0</v>
      </c>
      <c r="I179" s="190">
        <f t="shared" si="10"/>
        <v>0</v>
      </c>
    </row>
    <row r="180" spans="1:9" ht="27" customHeight="1">
      <c r="A180" s="86"/>
      <c r="B180" s="77" t="s">
        <v>257</v>
      </c>
      <c r="C180" s="75" t="s">
        <v>67</v>
      </c>
      <c r="D180" s="75" t="s">
        <v>221</v>
      </c>
      <c r="E180" s="75" t="s">
        <v>645</v>
      </c>
      <c r="F180" s="75" t="s">
        <v>150</v>
      </c>
      <c r="G180" s="76">
        <f>' пр 8 '!G140</f>
        <v>960.78768</v>
      </c>
      <c r="H180" s="76">
        <f>' пр 8 '!H140</f>
        <v>0</v>
      </c>
      <c r="I180" s="190">
        <f t="shared" si="10"/>
        <v>0</v>
      </c>
    </row>
    <row r="181" spans="1:9" ht="78.75" customHeight="1">
      <c r="A181" s="86"/>
      <c r="B181" s="74" t="s">
        <v>572</v>
      </c>
      <c r="C181" s="75" t="s">
        <v>67</v>
      </c>
      <c r="D181" s="75" t="s">
        <v>221</v>
      </c>
      <c r="E181" s="75" t="s">
        <v>569</v>
      </c>
      <c r="F181" s="75"/>
      <c r="G181" s="76">
        <f>G182</f>
        <v>696</v>
      </c>
      <c r="H181" s="76">
        <f>H182</f>
        <v>634.94629</v>
      </c>
      <c r="I181" s="190">
        <f t="shared" si="10"/>
        <v>91.22791522988506</v>
      </c>
    </row>
    <row r="182" spans="1:9" ht="17.25" customHeight="1">
      <c r="A182" s="86"/>
      <c r="B182" s="82" t="s">
        <v>283</v>
      </c>
      <c r="C182" s="75" t="s">
        <v>67</v>
      </c>
      <c r="D182" s="75" t="s">
        <v>221</v>
      </c>
      <c r="E182" s="75" t="s">
        <v>569</v>
      </c>
      <c r="F182" s="75" t="s">
        <v>286</v>
      </c>
      <c r="G182" s="76">
        <f>' пр 8 '!G142</f>
        <v>696</v>
      </c>
      <c r="H182" s="76">
        <f>' пр 8 '!H142</f>
        <v>634.94629</v>
      </c>
      <c r="I182" s="190">
        <f t="shared" si="10"/>
        <v>91.22791522988506</v>
      </c>
    </row>
    <row r="183" spans="1:9" ht="78.75" customHeight="1">
      <c r="A183" s="86"/>
      <c r="B183" s="74" t="s">
        <v>571</v>
      </c>
      <c r="C183" s="75" t="s">
        <v>67</v>
      </c>
      <c r="D183" s="75" t="s">
        <v>221</v>
      </c>
      <c r="E183" s="75" t="s">
        <v>570</v>
      </c>
      <c r="F183" s="75"/>
      <c r="G183" s="76">
        <f>G184</f>
        <v>14.205</v>
      </c>
      <c r="H183" s="76">
        <f>H184</f>
        <v>12.95901</v>
      </c>
      <c r="I183" s="190">
        <f t="shared" si="10"/>
        <v>91.22851108764519</v>
      </c>
    </row>
    <row r="184" spans="1:9" ht="17.25" customHeight="1">
      <c r="A184" s="86"/>
      <c r="B184" s="82" t="s">
        <v>283</v>
      </c>
      <c r="C184" s="75" t="s">
        <v>67</v>
      </c>
      <c r="D184" s="75" t="s">
        <v>221</v>
      </c>
      <c r="E184" s="75" t="s">
        <v>570</v>
      </c>
      <c r="F184" s="75" t="s">
        <v>286</v>
      </c>
      <c r="G184" s="76">
        <f>' пр 8 '!G144</f>
        <v>14.205</v>
      </c>
      <c r="H184" s="76">
        <f>' пр 8 '!H144</f>
        <v>12.95901</v>
      </c>
      <c r="I184" s="190">
        <f t="shared" si="10"/>
        <v>91.22851108764519</v>
      </c>
    </row>
    <row r="185" spans="1:9" ht="69" customHeight="1">
      <c r="A185" s="86"/>
      <c r="B185" s="77" t="s">
        <v>659</v>
      </c>
      <c r="C185" s="75" t="s">
        <v>67</v>
      </c>
      <c r="D185" s="75" t="s">
        <v>221</v>
      </c>
      <c r="E185" s="75" t="s">
        <v>658</v>
      </c>
      <c r="F185" s="75"/>
      <c r="G185" s="76">
        <f>G186</f>
        <v>30.54</v>
      </c>
      <c r="H185" s="76">
        <f>H186</f>
        <v>0</v>
      </c>
      <c r="I185" s="190">
        <f t="shared" si="10"/>
        <v>0</v>
      </c>
    </row>
    <row r="186" spans="1:9" ht="27" customHeight="1">
      <c r="A186" s="86"/>
      <c r="B186" s="77" t="s">
        <v>282</v>
      </c>
      <c r="C186" s="75" t="s">
        <v>67</v>
      </c>
      <c r="D186" s="75" t="s">
        <v>221</v>
      </c>
      <c r="E186" s="75" t="s">
        <v>658</v>
      </c>
      <c r="F186" s="75" t="s">
        <v>285</v>
      </c>
      <c r="G186" s="76">
        <v>30.54</v>
      </c>
      <c r="H186" s="76">
        <v>0</v>
      </c>
      <c r="I186" s="190">
        <f t="shared" si="10"/>
        <v>0</v>
      </c>
    </row>
    <row r="187" spans="1:9" ht="21" customHeight="1">
      <c r="A187" s="86"/>
      <c r="B187" s="82" t="s">
        <v>521</v>
      </c>
      <c r="C187" s="75" t="s">
        <v>67</v>
      </c>
      <c r="D187" s="75" t="s">
        <v>221</v>
      </c>
      <c r="E187" s="75" t="s">
        <v>426</v>
      </c>
      <c r="F187" s="75"/>
      <c r="G187" s="76">
        <f>G188+G190+G192+G194</f>
        <v>25643.5098</v>
      </c>
      <c r="H187" s="76">
        <f>H188+H190+H192+H194</f>
        <v>25606.83962</v>
      </c>
      <c r="I187" s="190">
        <f t="shared" si="10"/>
        <v>99.85700015213985</v>
      </c>
    </row>
    <row r="188" spans="1:9" ht="51.75" customHeight="1">
      <c r="A188" s="86"/>
      <c r="B188" s="74" t="s">
        <v>427</v>
      </c>
      <c r="C188" s="75" t="s">
        <v>67</v>
      </c>
      <c r="D188" s="75" t="s">
        <v>221</v>
      </c>
      <c r="E188" s="75" t="s">
        <v>553</v>
      </c>
      <c r="F188" s="75"/>
      <c r="G188" s="76">
        <f>G189</f>
        <v>504.74754</v>
      </c>
      <c r="H188" s="76">
        <f>H189</f>
        <v>504.31702</v>
      </c>
      <c r="I188" s="190">
        <f t="shared" si="10"/>
        <v>99.91470587454472</v>
      </c>
    </row>
    <row r="189" spans="1:9" ht="27" customHeight="1">
      <c r="A189" s="86"/>
      <c r="B189" s="82" t="s">
        <v>257</v>
      </c>
      <c r="C189" s="75" t="s">
        <v>67</v>
      </c>
      <c r="D189" s="75" t="s">
        <v>221</v>
      </c>
      <c r="E189" s="75" t="s">
        <v>553</v>
      </c>
      <c r="F189" s="75" t="s">
        <v>150</v>
      </c>
      <c r="G189" s="76">
        <f>' пр 8 '!G149</f>
        <v>504.74754</v>
      </c>
      <c r="H189" s="76">
        <f>' пр 8 '!H149</f>
        <v>504.31702</v>
      </c>
      <c r="I189" s="190">
        <f t="shared" si="10"/>
        <v>99.91470587454472</v>
      </c>
    </row>
    <row r="190" spans="1:9" ht="48" customHeight="1">
      <c r="A190" s="86"/>
      <c r="B190" s="74" t="s">
        <v>550</v>
      </c>
      <c r="C190" s="75" t="s">
        <v>67</v>
      </c>
      <c r="D190" s="75" t="s">
        <v>221</v>
      </c>
      <c r="E190" s="75" t="s">
        <v>522</v>
      </c>
      <c r="F190" s="75"/>
      <c r="G190" s="76">
        <f>G191</f>
        <v>24732.63926</v>
      </c>
      <c r="H190" s="76">
        <f>H191</f>
        <v>24711.5336</v>
      </c>
      <c r="I190" s="190">
        <f t="shared" si="10"/>
        <v>99.91466474815675</v>
      </c>
    </row>
    <row r="191" spans="1:9" ht="24.75" customHeight="1">
      <c r="A191" s="86"/>
      <c r="B191" s="82" t="s">
        <v>257</v>
      </c>
      <c r="C191" s="75" t="s">
        <v>67</v>
      </c>
      <c r="D191" s="75" t="s">
        <v>221</v>
      </c>
      <c r="E191" s="75" t="s">
        <v>522</v>
      </c>
      <c r="F191" s="75" t="s">
        <v>150</v>
      </c>
      <c r="G191" s="76">
        <f>' пр 8 '!G151</f>
        <v>24732.63926</v>
      </c>
      <c r="H191" s="76">
        <f>' пр 8 '!H151</f>
        <v>24711.5336</v>
      </c>
      <c r="I191" s="190">
        <f t="shared" si="10"/>
        <v>99.91466474815675</v>
      </c>
    </row>
    <row r="192" spans="1:9" ht="43.5" customHeight="1">
      <c r="A192" s="86"/>
      <c r="B192" s="74" t="s">
        <v>566</v>
      </c>
      <c r="C192" s="75" t="s">
        <v>67</v>
      </c>
      <c r="D192" s="75" t="s">
        <v>221</v>
      </c>
      <c r="E192" s="75" t="s">
        <v>565</v>
      </c>
      <c r="F192" s="75"/>
      <c r="G192" s="76">
        <f>G193</f>
        <v>8.123</v>
      </c>
      <c r="H192" s="76">
        <f>H193</f>
        <v>7.81978</v>
      </c>
      <c r="I192" s="190">
        <f t="shared" si="10"/>
        <v>96.2671426812754</v>
      </c>
    </row>
    <row r="193" spans="1:9" ht="20.25" customHeight="1">
      <c r="A193" s="86"/>
      <c r="B193" s="82" t="s">
        <v>283</v>
      </c>
      <c r="C193" s="75" t="s">
        <v>67</v>
      </c>
      <c r="D193" s="75" t="s">
        <v>221</v>
      </c>
      <c r="E193" s="75" t="s">
        <v>565</v>
      </c>
      <c r="F193" s="75" t="s">
        <v>286</v>
      </c>
      <c r="G193" s="76">
        <f>' пр 8 '!G153</f>
        <v>8.123</v>
      </c>
      <c r="H193" s="76">
        <f>' пр 8 '!H153</f>
        <v>7.81978</v>
      </c>
      <c r="I193" s="190">
        <f t="shared" si="10"/>
        <v>96.2671426812754</v>
      </c>
    </row>
    <row r="194" spans="1:9" ht="52.5" customHeight="1">
      <c r="A194" s="86"/>
      <c r="B194" s="74" t="s">
        <v>568</v>
      </c>
      <c r="C194" s="75" t="s">
        <v>67</v>
      </c>
      <c r="D194" s="75" t="s">
        <v>221</v>
      </c>
      <c r="E194" s="75" t="s">
        <v>567</v>
      </c>
      <c r="F194" s="75"/>
      <c r="G194" s="76">
        <f>G195</f>
        <v>398</v>
      </c>
      <c r="H194" s="76">
        <f>H195</f>
        <v>383.16922</v>
      </c>
      <c r="I194" s="190">
        <f t="shared" si="10"/>
        <v>96.27367336683417</v>
      </c>
    </row>
    <row r="195" spans="1:9" ht="20.25" customHeight="1">
      <c r="A195" s="86"/>
      <c r="B195" s="82" t="s">
        <v>283</v>
      </c>
      <c r="C195" s="75" t="s">
        <v>67</v>
      </c>
      <c r="D195" s="75" t="s">
        <v>221</v>
      </c>
      <c r="E195" s="75" t="s">
        <v>567</v>
      </c>
      <c r="F195" s="75" t="s">
        <v>286</v>
      </c>
      <c r="G195" s="76">
        <f>' пр 8 '!G155</f>
        <v>398</v>
      </c>
      <c r="H195" s="76">
        <f>' пр 8 '!H155</f>
        <v>383.16922</v>
      </c>
      <c r="I195" s="190">
        <f t="shared" si="10"/>
        <v>96.27367336683417</v>
      </c>
    </row>
    <row r="196" spans="1:9" ht="17.25" customHeight="1">
      <c r="A196" s="86"/>
      <c r="B196" s="83" t="s">
        <v>238</v>
      </c>
      <c r="C196" s="75" t="s">
        <v>67</v>
      </c>
      <c r="D196" s="75" t="s">
        <v>221</v>
      </c>
      <c r="E196" s="75" t="s">
        <v>321</v>
      </c>
      <c r="F196" s="75"/>
      <c r="G196" s="76">
        <f>G197+G200</f>
        <v>43751.12385</v>
      </c>
      <c r="H196" s="76">
        <f>H197+H200</f>
        <v>31670.61402</v>
      </c>
      <c r="I196" s="190">
        <f t="shared" si="10"/>
        <v>72.38811539694882</v>
      </c>
    </row>
    <row r="197" spans="1:9" ht="18" customHeight="1">
      <c r="A197" s="86"/>
      <c r="B197" s="83" t="s">
        <v>431</v>
      </c>
      <c r="C197" s="75" t="s">
        <v>67</v>
      </c>
      <c r="D197" s="75" t="s">
        <v>221</v>
      </c>
      <c r="E197" s="75" t="s">
        <v>352</v>
      </c>
      <c r="F197" s="75"/>
      <c r="G197" s="76">
        <f>G198+G199</f>
        <v>15891.12385</v>
      </c>
      <c r="H197" s="76">
        <f>H198+H199</f>
        <v>3810.61402</v>
      </c>
      <c r="I197" s="190">
        <f t="shared" si="10"/>
        <v>23.97951243706404</v>
      </c>
    </row>
    <row r="198" spans="1:9" ht="28.5" customHeight="1">
      <c r="A198" s="86"/>
      <c r="B198" s="82" t="s">
        <v>282</v>
      </c>
      <c r="C198" s="75" t="s">
        <v>67</v>
      </c>
      <c r="D198" s="75" t="s">
        <v>221</v>
      </c>
      <c r="E198" s="75" t="s">
        <v>352</v>
      </c>
      <c r="F198" s="75" t="s">
        <v>285</v>
      </c>
      <c r="G198" s="76">
        <f>' пр 8 '!G158</f>
        <v>12292.84567</v>
      </c>
      <c r="H198" s="76">
        <f>' пр 8 '!H158</f>
        <v>212.33584</v>
      </c>
      <c r="I198" s="190">
        <f t="shared" si="10"/>
        <v>1.727312338413177</v>
      </c>
    </row>
    <row r="199" spans="1:9" ht="19.5" customHeight="1">
      <c r="A199" s="86"/>
      <c r="B199" s="82" t="s">
        <v>283</v>
      </c>
      <c r="C199" s="75" t="s">
        <v>67</v>
      </c>
      <c r="D199" s="75" t="s">
        <v>221</v>
      </c>
      <c r="E199" s="75" t="s">
        <v>352</v>
      </c>
      <c r="F199" s="75" t="s">
        <v>286</v>
      </c>
      <c r="G199" s="76">
        <f>' пр 8 '!G159</f>
        <v>3598.27818</v>
      </c>
      <c r="H199" s="76">
        <f>' пр 8 '!H159</f>
        <v>3598.27818</v>
      </c>
      <c r="I199" s="190">
        <f t="shared" si="10"/>
        <v>100</v>
      </c>
    </row>
    <row r="200" spans="1:9" ht="29.25" customHeight="1">
      <c r="A200" s="86"/>
      <c r="B200" s="83" t="s">
        <v>589</v>
      </c>
      <c r="C200" s="75" t="s">
        <v>67</v>
      </c>
      <c r="D200" s="75" t="s">
        <v>221</v>
      </c>
      <c r="E200" s="75" t="s">
        <v>588</v>
      </c>
      <c r="F200" s="75"/>
      <c r="G200" s="76">
        <f>G201</f>
        <v>27860</v>
      </c>
      <c r="H200" s="76">
        <f>H201</f>
        <v>27860</v>
      </c>
      <c r="I200" s="190">
        <f t="shared" si="10"/>
        <v>100</v>
      </c>
    </row>
    <row r="201" spans="1:9" ht="18" customHeight="1">
      <c r="A201" s="86"/>
      <c r="B201" s="82" t="s">
        <v>283</v>
      </c>
      <c r="C201" s="75" t="s">
        <v>67</v>
      </c>
      <c r="D201" s="75" t="s">
        <v>221</v>
      </c>
      <c r="E201" s="75" t="s">
        <v>588</v>
      </c>
      <c r="F201" s="75" t="s">
        <v>286</v>
      </c>
      <c r="G201" s="76">
        <v>27860</v>
      </c>
      <c r="H201" s="76">
        <v>27860</v>
      </c>
      <c r="I201" s="190">
        <f t="shared" si="10"/>
        <v>100</v>
      </c>
    </row>
    <row r="202" spans="1:9" ht="19.5" customHeight="1">
      <c r="A202" s="195"/>
      <c r="B202" s="83" t="s">
        <v>25</v>
      </c>
      <c r="C202" s="75" t="s">
        <v>67</v>
      </c>
      <c r="D202" s="75" t="s">
        <v>222</v>
      </c>
      <c r="E202" s="75"/>
      <c r="F202" s="75"/>
      <c r="G202" s="76">
        <f>G203</f>
        <v>8750</v>
      </c>
      <c r="H202" s="76">
        <f>H203</f>
        <v>8354.62226</v>
      </c>
      <c r="I202" s="190">
        <f t="shared" si="10"/>
        <v>95.48139725714286</v>
      </c>
    </row>
    <row r="203" spans="1:9" ht="17.25" customHeight="1">
      <c r="A203" s="195"/>
      <c r="B203" s="126" t="s">
        <v>238</v>
      </c>
      <c r="C203" s="75" t="s">
        <v>67</v>
      </c>
      <c r="D203" s="75" t="s">
        <v>222</v>
      </c>
      <c r="E203" s="75" t="s">
        <v>334</v>
      </c>
      <c r="F203" s="75"/>
      <c r="G203" s="76">
        <f>G204+G206</f>
        <v>8750</v>
      </c>
      <c r="H203" s="76">
        <f>H204+H206</f>
        <v>8354.62226</v>
      </c>
      <c r="I203" s="190">
        <f t="shared" si="10"/>
        <v>95.48139725714286</v>
      </c>
    </row>
    <row r="204" spans="1:9" ht="16.5" customHeight="1">
      <c r="A204" s="86"/>
      <c r="B204" s="136" t="s">
        <v>432</v>
      </c>
      <c r="C204" s="75" t="s">
        <v>67</v>
      </c>
      <c r="D204" s="75" t="s">
        <v>222</v>
      </c>
      <c r="E204" s="75" t="s">
        <v>353</v>
      </c>
      <c r="F204" s="75"/>
      <c r="G204" s="76">
        <f>G205</f>
        <v>2000</v>
      </c>
      <c r="H204" s="76">
        <f>H205</f>
        <v>2000</v>
      </c>
      <c r="I204" s="190">
        <f t="shared" si="10"/>
        <v>100</v>
      </c>
    </row>
    <row r="205" spans="1:9" ht="26.25" customHeight="1">
      <c r="A205" s="86"/>
      <c r="B205" s="82" t="s">
        <v>282</v>
      </c>
      <c r="C205" s="75" t="s">
        <v>67</v>
      </c>
      <c r="D205" s="75" t="s">
        <v>222</v>
      </c>
      <c r="E205" s="75" t="s">
        <v>353</v>
      </c>
      <c r="F205" s="75" t="s">
        <v>285</v>
      </c>
      <c r="G205" s="76">
        <v>2000</v>
      </c>
      <c r="H205" s="76">
        <v>2000</v>
      </c>
      <c r="I205" s="190">
        <f t="shared" si="10"/>
        <v>100</v>
      </c>
    </row>
    <row r="206" spans="1:9" ht="18" customHeight="1">
      <c r="A206" s="86"/>
      <c r="B206" s="90" t="s">
        <v>433</v>
      </c>
      <c r="C206" s="75" t="s">
        <v>67</v>
      </c>
      <c r="D206" s="75" t="s">
        <v>222</v>
      </c>
      <c r="E206" s="75" t="s">
        <v>354</v>
      </c>
      <c r="F206" s="75"/>
      <c r="G206" s="76">
        <f>G207+G208</f>
        <v>6750</v>
      </c>
      <c r="H206" s="76">
        <f>H207+H208</f>
        <v>6354.62226</v>
      </c>
      <c r="I206" s="190">
        <f t="shared" si="10"/>
        <v>94.142552</v>
      </c>
    </row>
    <row r="207" spans="1:9" ht="27.75" customHeight="1">
      <c r="A207" s="86"/>
      <c r="B207" s="82" t="s">
        <v>282</v>
      </c>
      <c r="C207" s="75" t="s">
        <v>67</v>
      </c>
      <c r="D207" s="75" t="s">
        <v>222</v>
      </c>
      <c r="E207" s="75" t="s">
        <v>354</v>
      </c>
      <c r="F207" s="75" t="s">
        <v>285</v>
      </c>
      <c r="G207" s="76">
        <f>' пр 8 '!G167</f>
        <v>4544.7116</v>
      </c>
      <c r="H207" s="76">
        <f>' пр 8 '!H167</f>
        <v>4449.33386</v>
      </c>
      <c r="I207" s="190">
        <f t="shared" si="10"/>
        <v>97.90134669931531</v>
      </c>
    </row>
    <row r="208" spans="1:9" ht="18" customHeight="1">
      <c r="A208" s="86"/>
      <c r="B208" s="82" t="s">
        <v>283</v>
      </c>
      <c r="C208" s="75" t="s">
        <v>67</v>
      </c>
      <c r="D208" s="75" t="s">
        <v>222</v>
      </c>
      <c r="E208" s="75" t="s">
        <v>354</v>
      </c>
      <c r="F208" s="75" t="s">
        <v>286</v>
      </c>
      <c r="G208" s="76">
        <f>' пр 8 '!G168</f>
        <v>2205.2884</v>
      </c>
      <c r="H208" s="76">
        <f>' пр 8 '!H168</f>
        <v>1905.2884</v>
      </c>
      <c r="I208" s="190">
        <f aca="true" t="shared" si="11" ref="I208:I271">H208/G208*100</f>
        <v>86.39633709586465</v>
      </c>
    </row>
    <row r="209" spans="1:9" ht="20.25" customHeight="1">
      <c r="A209" s="86" t="s">
        <v>207</v>
      </c>
      <c r="B209" s="192" t="s">
        <v>69</v>
      </c>
      <c r="C209" s="193" t="s">
        <v>40</v>
      </c>
      <c r="D209" s="75"/>
      <c r="E209" s="75"/>
      <c r="F209" s="75"/>
      <c r="G209" s="76">
        <f>G210+G229+G249+G258</f>
        <v>225911.37589</v>
      </c>
      <c r="H209" s="76">
        <f>H210+H229+H249+H258</f>
        <v>223867.75261</v>
      </c>
      <c r="I209" s="190">
        <f t="shared" si="11"/>
        <v>99.09538717474986</v>
      </c>
    </row>
    <row r="210" spans="1:9" ht="20.25" customHeight="1">
      <c r="A210" s="86"/>
      <c r="B210" s="83" t="s">
        <v>215</v>
      </c>
      <c r="C210" s="75" t="s">
        <v>40</v>
      </c>
      <c r="D210" s="75" t="s">
        <v>220</v>
      </c>
      <c r="E210" s="75"/>
      <c r="F210" s="75"/>
      <c r="G210" s="76">
        <f aca="true" t="shared" si="12" ref="G210:H212">G211</f>
        <v>101357.89245</v>
      </c>
      <c r="H210" s="76">
        <f t="shared" si="12"/>
        <v>100893.06503</v>
      </c>
      <c r="I210" s="190">
        <f t="shared" si="11"/>
        <v>99.54139987645333</v>
      </c>
    </row>
    <row r="211" spans="1:9" ht="32.25" customHeight="1">
      <c r="A211" s="86"/>
      <c r="B211" s="126" t="s">
        <v>499</v>
      </c>
      <c r="C211" s="75" t="s">
        <v>40</v>
      </c>
      <c r="D211" s="75" t="s">
        <v>220</v>
      </c>
      <c r="E211" s="75" t="s">
        <v>304</v>
      </c>
      <c r="F211" s="75"/>
      <c r="G211" s="76">
        <f t="shared" si="12"/>
        <v>101357.89245</v>
      </c>
      <c r="H211" s="76">
        <f t="shared" si="12"/>
        <v>100893.06503</v>
      </c>
      <c r="I211" s="190">
        <f t="shared" si="11"/>
        <v>99.54139987645333</v>
      </c>
    </row>
    <row r="212" spans="1:9" ht="19.5" customHeight="1">
      <c r="A212" s="86"/>
      <c r="B212" s="126" t="s">
        <v>382</v>
      </c>
      <c r="C212" s="75" t="s">
        <v>40</v>
      </c>
      <c r="D212" s="75" t="s">
        <v>220</v>
      </c>
      <c r="E212" s="75" t="s">
        <v>304</v>
      </c>
      <c r="F212" s="75"/>
      <c r="G212" s="76">
        <f t="shared" si="12"/>
        <v>101357.89245</v>
      </c>
      <c r="H212" s="76">
        <f t="shared" si="12"/>
        <v>100893.06503</v>
      </c>
      <c r="I212" s="190">
        <f t="shared" si="11"/>
        <v>99.54139987645333</v>
      </c>
    </row>
    <row r="213" spans="1:9" ht="19.5" customHeight="1">
      <c r="A213" s="86"/>
      <c r="B213" s="126" t="s">
        <v>383</v>
      </c>
      <c r="C213" s="75" t="s">
        <v>40</v>
      </c>
      <c r="D213" s="75" t="s">
        <v>220</v>
      </c>
      <c r="E213" s="75" t="s">
        <v>305</v>
      </c>
      <c r="F213" s="75"/>
      <c r="G213" s="76">
        <f>G214+G218+G221+G223+G225+G227</f>
        <v>101357.89245</v>
      </c>
      <c r="H213" s="76">
        <f>H214+H218+H221+H223+H225+H227</f>
        <v>100893.06503</v>
      </c>
      <c r="I213" s="190">
        <f t="shared" si="11"/>
        <v>99.54139987645333</v>
      </c>
    </row>
    <row r="214" spans="1:9" ht="54" customHeight="1">
      <c r="A214" s="86"/>
      <c r="B214" s="83" t="s">
        <v>384</v>
      </c>
      <c r="C214" s="75" t="s">
        <v>40</v>
      </c>
      <c r="D214" s="75" t="s">
        <v>220</v>
      </c>
      <c r="E214" s="75" t="s">
        <v>306</v>
      </c>
      <c r="F214" s="75"/>
      <c r="G214" s="76">
        <f>G215+G216+G217</f>
        <v>65415.73760000001</v>
      </c>
      <c r="H214" s="76">
        <f>H215+H216+H217</f>
        <v>64950.91018</v>
      </c>
      <c r="I214" s="190">
        <f t="shared" si="11"/>
        <v>99.28942569929838</v>
      </c>
    </row>
    <row r="215" spans="1:9" ht="55.5" customHeight="1">
      <c r="A215" s="86"/>
      <c r="B215" s="82" t="s">
        <v>281</v>
      </c>
      <c r="C215" s="75" t="s">
        <v>40</v>
      </c>
      <c r="D215" s="75" t="s">
        <v>220</v>
      </c>
      <c r="E215" s="75" t="s">
        <v>306</v>
      </c>
      <c r="F215" s="75" t="s">
        <v>284</v>
      </c>
      <c r="G215" s="76">
        <f>' пр 8 '!G174</f>
        <v>36369.10979</v>
      </c>
      <c r="H215" s="76">
        <f>' пр 8 '!H174</f>
        <v>36352.22511</v>
      </c>
      <c r="I215" s="190">
        <f t="shared" si="11"/>
        <v>99.95357411798777</v>
      </c>
    </row>
    <row r="216" spans="1:9" ht="28.5" customHeight="1">
      <c r="A216" s="86"/>
      <c r="B216" s="82" t="s">
        <v>282</v>
      </c>
      <c r="C216" s="75" t="s">
        <v>40</v>
      </c>
      <c r="D216" s="75" t="s">
        <v>220</v>
      </c>
      <c r="E216" s="75" t="s">
        <v>306</v>
      </c>
      <c r="F216" s="75" t="s">
        <v>285</v>
      </c>
      <c r="G216" s="76">
        <f>' пр 8 '!G175</f>
        <v>28171.10189</v>
      </c>
      <c r="H216" s="76">
        <f>' пр 8 '!H175</f>
        <v>27725.94841</v>
      </c>
      <c r="I216" s="190">
        <f t="shared" si="11"/>
        <v>98.41982226418335</v>
      </c>
    </row>
    <row r="217" spans="1:9" ht="15.75" customHeight="1">
      <c r="A217" s="86"/>
      <c r="B217" s="82" t="s">
        <v>283</v>
      </c>
      <c r="C217" s="75" t="s">
        <v>40</v>
      </c>
      <c r="D217" s="75" t="s">
        <v>220</v>
      </c>
      <c r="E217" s="75" t="s">
        <v>306</v>
      </c>
      <c r="F217" s="75" t="s">
        <v>286</v>
      </c>
      <c r="G217" s="76">
        <f>' пр 8 '!G176</f>
        <v>875.52592</v>
      </c>
      <c r="H217" s="76">
        <f>' пр 8 '!H176</f>
        <v>872.73666</v>
      </c>
      <c r="I217" s="190">
        <f t="shared" si="11"/>
        <v>99.68141891218937</v>
      </c>
    </row>
    <row r="218" spans="1:9" ht="68.25" customHeight="1">
      <c r="A218" s="86"/>
      <c r="B218" s="74" t="s">
        <v>385</v>
      </c>
      <c r="C218" s="75" t="s">
        <v>40</v>
      </c>
      <c r="D218" s="75" t="s">
        <v>220</v>
      </c>
      <c r="E218" s="75" t="s">
        <v>307</v>
      </c>
      <c r="F218" s="75"/>
      <c r="G218" s="76">
        <f>G219+G220</f>
        <v>31944.2</v>
      </c>
      <c r="H218" s="76">
        <f>H219+H220</f>
        <v>31944.2</v>
      </c>
      <c r="I218" s="190">
        <f t="shared" si="11"/>
        <v>100</v>
      </c>
    </row>
    <row r="219" spans="1:9" ht="55.5" customHeight="1">
      <c r="A219" s="86"/>
      <c r="B219" s="82" t="s">
        <v>281</v>
      </c>
      <c r="C219" s="75" t="s">
        <v>40</v>
      </c>
      <c r="D219" s="75" t="s">
        <v>220</v>
      </c>
      <c r="E219" s="75" t="s">
        <v>307</v>
      </c>
      <c r="F219" s="75" t="s">
        <v>284</v>
      </c>
      <c r="G219" s="76">
        <v>30571.365</v>
      </c>
      <c r="H219" s="76">
        <v>30571.365</v>
      </c>
      <c r="I219" s="190">
        <f t="shared" si="11"/>
        <v>100</v>
      </c>
    </row>
    <row r="220" spans="1:9" ht="27.75" customHeight="1">
      <c r="A220" s="86"/>
      <c r="B220" s="82" t="s">
        <v>282</v>
      </c>
      <c r="C220" s="75" t="s">
        <v>40</v>
      </c>
      <c r="D220" s="75" t="s">
        <v>220</v>
      </c>
      <c r="E220" s="75" t="s">
        <v>307</v>
      </c>
      <c r="F220" s="75" t="s">
        <v>285</v>
      </c>
      <c r="G220" s="76">
        <v>1372.835</v>
      </c>
      <c r="H220" s="76">
        <v>1372.835</v>
      </c>
      <c r="I220" s="190">
        <f t="shared" si="11"/>
        <v>100</v>
      </c>
    </row>
    <row r="221" spans="1:9" ht="44.25" customHeight="1">
      <c r="A221" s="86"/>
      <c r="B221" s="82" t="s">
        <v>596</v>
      </c>
      <c r="C221" s="75" t="s">
        <v>40</v>
      </c>
      <c r="D221" s="75" t="s">
        <v>220</v>
      </c>
      <c r="E221" s="75" t="s">
        <v>590</v>
      </c>
      <c r="F221" s="75"/>
      <c r="G221" s="76">
        <f>G222</f>
        <v>314.15489</v>
      </c>
      <c r="H221" s="76">
        <f>H222</f>
        <v>314.15489</v>
      </c>
      <c r="I221" s="190">
        <f t="shared" si="11"/>
        <v>100</v>
      </c>
    </row>
    <row r="222" spans="1:9" ht="27.75" customHeight="1">
      <c r="A222" s="86"/>
      <c r="B222" s="82" t="s">
        <v>282</v>
      </c>
      <c r="C222" s="75" t="s">
        <v>40</v>
      </c>
      <c r="D222" s="75" t="s">
        <v>220</v>
      </c>
      <c r="E222" s="75" t="s">
        <v>590</v>
      </c>
      <c r="F222" s="75" t="s">
        <v>285</v>
      </c>
      <c r="G222" s="76">
        <v>314.15489</v>
      </c>
      <c r="H222" s="76">
        <v>314.15489</v>
      </c>
      <c r="I222" s="190">
        <f t="shared" si="11"/>
        <v>100</v>
      </c>
    </row>
    <row r="223" spans="1:9" ht="40.5" customHeight="1">
      <c r="A223" s="86"/>
      <c r="B223" s="82" t="s">
        <v>618</v>
      </c>
      <c r="C223" s="75" t="s">
        <v>40</v>
      </c>
      <c r="D223" s="75" t="s">
        <v>220</v>
      </c>
      <c r="E223" s="75" t="s">
        <v>591</v>
      </c>
      <c r="F223" s="75"/>
      <c r="G223" s="76">
        <f>G224</f>
        <v>1047.18311</v>
      </c>
      <c r="H223" s="76">
        <f>H224</f>
        <v>1047.18311</v>
      </c>
      <c r="I223" s="190">
        <f t="shared" si="11"/>
        <v>100</v>
      </c>
    </row>
    <row r="224" spans="1:9" ht="27.75" customHeight="1">
      <c r="A224" s="86"/>
      <c r="B224" s="82" t="s">
        <v>282</v>
      </c>
      <c r="C224" s="75" t="s">
        <v>40</v>
      </c>
      <c r="D224" s="75" t="s">
        <v>220</v>
      </c>
      <c r="E224" s="75" t="s">
        <v>591</v>
      </c>
      <c r="F224" s="75" t="s">
        <v>285</v>
      </c>
      <c r="G224" s="76">
        <v>1047.18311</v>
      </c>
      <c r="H224" s="76">
        <v>1047.18311</v>
      </c>
      <c r="I224" s="190">
        <f t="shared" si="11"/>
        <v>100</v>
      </c>
    </row>
    <row r="225" spans="1:9" ht="53.25" customHeight="1">
      <c r="A225" s="86"/>
      <c r="B225" s="82" t="s">
        <v>597</v>
      </c>
      <c r="C225" s="75" t="s">
        <v>40</v>
      </c>
      <c r="D225" s="75" t="s">
        <v>220</v>
      </c>
      <c r="E225" s="75" t="s">
        <v>592</v>
      </c>
      <c r="F225" s="75"/>
      <c r="G225" s="76">
        <f>G226</f>
        <v>1129.28785</v>
      </c>
      <c r="H225" s="76">
        <f>H226</f>
        <v>1129.28785</v>
      </c>
      <c r="I225" s="190">
        <f t="shared" si="11"/>
        <v>100</v>
      </c>
    </row>
    <row r="226" spans="1:9" ht="27.75" customHeight="1">
      <c r="A226" s="86"/>
      <c r="B226" s="82" t="s">
        <v>282</v>
      </c>
      <c r="C226" s="75" t="s">
        <v>40</v>
      </c>
      <c r="D226" s="75" t="s">
        <v>220</v>
      </c>
      <c r="E226" s="75" t="s">
        <v>592</v>
      </c>
      <c r="F226" s="75" t="s">
        <v>285</v>
      </c>
      <c r="G226" s="76">
        <v>1129.28785</v>
      </c>
      <c r="H226" s="76">
        <v>1129.28785</v>
      </c>
      <c r="I226" s="190">
        <f t="shared" si="11"/>
        <v>100</v>
      </c>
    </row>
    <row r="227" spans="1:9" ht="54.75" customHeight="1">
      <c r="A227" s="86"/>
      <c r="B227" s="82" t="s">
        <v>619</v>
      </c>
      <c r="C227" s="75" t="s">
        <v>40</v>
      </c>
      <c r="D227" s="75" t="s">
        <v>220</v>
      </c>
      <c r="E227" s="75" t="s">
        <v>593</v>
      </c>
      <c r="F227" s="75"/>
      <c r="G227" s="76">
        <f>G228</f>
        <v>1507.329</v>
      </c>
      <c r="H227" s="76">
        <f>H228</f>
        <v>1507.329</v>
      </c>
      <c r="I227" s="190">
        <f t="shared" si="11"/>
        <v>100</v>
      </c>
    </row>
    <row r="228" spans="1:9" ht="27.75" customHeight="1">
      <c r="A228" s="86"/>
      <c r="B228" s="82" t="s">
        <v>282</v>
      </c>
      <c r="C228" s="75" t="s">
        <v>40</v>
      </c>
      <c r="D228" s="75" t="s">
        <v>220</v>
      </c>
      <c r="E228" s="75" t="s">
        <v>593</v>
      </c>
      <c r="F228" s="75" t="s">
        <v>285</v>
      </c>
      <c r="G228" s="76">
        <f>' пр 8 '!G187</f>
        <v>1507.329</v>
      </c>
      <c r="H228" s="76">
        <f>' пр 8 '!H187</f>
        <v>1507.329</v>
      </c>
      <c r="I228" s="190">
        <f t="shared" si="11"/>
        <v>100</v>
      </c>
    </row>
    <row r="229" spans="1:9" ht="19.5" customHeight="1">
      <c r="A229" s="86"/>
      <c r="B229" s="126" t="s">
        <v>211</v>
      </c>
      <c r="C229" s="75" t="s">
        <v>40</v>
      </c>
      <c r="D229" s="75" t="s">
        <v>221</v>
      </c>
      <c r="E229" s="75"/>
      <c r="F229" s="75"/>
      <c r="G229" s="76">
        <f aca="true" t="shared" si="13" ref="G229:H231">G230</f>
        <v>121079.08344</v>
      </c>
      <c r="H229" s="76">
        <f t="shared" si="13"/>
        <v>119642.01571</v>
      </c>
      <c r="I229" s="190">
        <f t="shared" si="11"/>
        <v>98.81311644491252</v>
      </c>
    </row>
    <row r="230" spans="1:9" ht="36.75" customHeight="1">
      <c r="A230" s="86"/>
      <c r="B230" s="126" t="s">
        <v>500</v>
      </c>
      <c r="C230" s="75" t="s">
        <v>40</v>
      </c>
      <c r="D230" s="75" t="s">
        <v>221</v>
      </c>
      <c r="E230" s="75" t="s">
        <v>304</v>
      </c>
      <c r="F230" s="75"/>
      <c r="G230" s="76">
        <f t="shared" si="13"/>
        <v>121079.08344</v>
      </c>
      <c r="H230" s="76">
        <f t="shared" si="13"/>
        <v>119642.01571</v>
      </c>
      <c r="I230" s="190">
        <f t="shared" si="11"/>
        <v>98.81311644491252</v>
      </c>
    </row>
    <row r="231" spans="1:9" ht="21" customHeight="1">
      <c r="A231" s="86"/>
      <c r="B231" s="126" t="s">
        <v>386</v>
      </c>
      <c r="C231" s="75" t="s">
        <v>40</v>
      </c>
      <c r="D231" s="75" t="s">
        <v>221</v>
      </c>
      <c r="E231" s="75" t="s">
        <v>304</v>
      </c>
      <c r="F231" s="75"/>
      <c r="G231" s="76">
        <f t="shared" si="13"/>
        <v>121079.08344</v>
      </c>
      <c r="H231" s="76">
        <f t="shared" si="13"/>
        <v>119642.01571</v>
      </c>
      <c r="I231" s="190">
        <f t="shared" si="11"/>
        <v>98.81311644491252</v>
      </c>
    </row>
    <row r="232" spans="1:9" ht="21" customHeight="1">
      <c r="A232" s="86"/>
      <c r="B232" s="126" t="s">
        <v>387</v>
      </c>
      <c r="C232" s="75" t="s">
        <v>40</v>
      </c>
      <c r="D232" s="75" t="s">
        <v>221</v>
      </c>
      <c r="E232" s="75" t="s">
        <v>308</v>
      </c>
      <c r="F232" s="75"/>
      <c r="G232" s="76">
        <f>G233+G237+G240+G243+G245+G247</f>
        <v>121079.08344</v>
      </c>
      <c r="H232" s="76">
        <f>H233+H237+H240+H243+H245+H247</f>
        <v>119642.01571</v>
      </c>
      <c r="I232" s="190">
        <f t="shared" si="11"/>
        <v>98.81311644491252</v>
      </c>
    </row>
    <row r="233" spans="1:9" ht="55.5" customHeight="1">
      <c r="A233" s="86"/>
      <c r="B233" s="83" t="s">
        <v>384</v>
      </c>
      <c r="C233" s="75" t="s">
        <v>40</v>
      </c>
      <c r="D233" s="75" t="s">
        <v>221</v>
      </c>
      <c r="E233" s="75" t="s">
        <v>309</v>
      </c>
      <c r="F233" s="75"/>
      <c r="G233" s="76">
        <f>G234+G235+G236</f>
        <v>22053.282</v>
      </c>
      <c r="H233" s="76">
        <f>H234+H235+H236</f>
        <v>21326.729010000003</v>
      </c>
      <c r="I233" s="190">
        <f t="shared" si="11"/>
        <v>96.70546547221409</v>
      </c>
    </row>
    <row r="234" spans="1:9" ht="53.25" customHeight="1">
      <c r="A234" s="86"/>
      <c r="B234" s="82" t="s">
        <v>281</v>
      </c>
      <c r="C234" s="75" t="s">
        <v>40</v>
      </c>
      <c r="D234" s="75" t="s">
        <v>221</v>
      </c>
      <c r="E234" s="75" t="s">
        <v>309</v>
      </c>
      <c r="F234" s="75" t="s">
        <v>284</v>
      </c>
      <c r="G234" s="76">
        <f>' пр 8 '!G193</f>
        <v>3915</v>
      </c>
      <c r="H234" s="76">
        <f>' пр 8 '!H193</f>
        <v>3677.87325</v>
      </c>
      <c r="I234" s="190">
        <f t="shared" si="11"/>
        <v>93.94312260536398</v>
      </c>
    </row>
    <row r="235" spans="1:9" ht="28.5" customHeight="1">
      <c r="A235" s="86"/>
      <c r="B235" s="82" t="s">
        <v>282</v>
      </c>
      <c r="C235" s="75" t="s">
        <v>40</v>
      </c>
      <c r="D235" s="75" t="s">
        <v>221</v>
      </c>
      <c r="E235" s="75" t="s">
        <v>309</v>
      </c>
      <c r="F235" s="75" t="s">
        <v>285</v>
      </c>
      <c r="G235" s="76">
        <f>' пр 8 '!G194</f>
        <v>16838.282</v>
      </c>
      <c r="H235" s="76">
        <f>' пр 8 '!H194</f>
        <v>16559.4</v>
      </c>
      <c r="I235" s="190">
        <f t="shared" si="11"/>
        <v>98.34376214865627</v>
      </c>
    </row>
    <row r="236" spans="1:9" ht="15" customHeight="1">
      <c r="A236" s="86"/>
      <c r="B236" s="82" t="s">
        <v>283</v>
      </c>
      <c r="C236" s="75" t="s">
        <v>40</v>
      </c>
      <c r="D236" s="75" t="s">
        <v>221</v>
      </c>
      <c r="E236" s="75" t="s">
        <v>309</v>
      </c>
      <c r="F236" s="75" t="s">
        <v>286</v>
      </c>
      <c r="G236" s="76">
        <f>' пр 8 '!G195</f>
        <v>1300</v>
      </c>
      <c r="H236" s="76">
        <f>' пр 8 '!H195</f>
        <v>1089.45576</v>
      </c>
      <c r="I236" s="190">
        <f t="shared" si="11"/>
        <v>83.80428923076923</v>
      </c>
    </row>
    <row r="237" spans="1:9" ht="93.75" customHeight="1">
      <c r="A237" s="86"/>
      <c r="B237" s="87" t="s">
        <v>388</v>
      </c>
      <c r="C237" s="75" t="s">
        <v>40</v>
      </c>
      <c r="D237" s="75" t="s">
        <v>221</v>
      </c>
      <c r="E237" s="75" t="s">
        <v>310</v>
      </c>
      <c r="F237" s="75"/>
      <c r="G237" s="76">
        <f>G238+G239</f>
        <v>83930.02482</v>
      </c>
      <c r="H237" s="76">
        <f>H238+H239</f>
        <v>83286.54916000001</v>
      </c>
      <c r="I237" s="190">
        <f t="shared" si="11"/>
        <v>99.23331887321608</v>
      </c>
    </row>
    <row r="238" spans="1:9" ht="54" customHeight="1">
      <c r="A238" s="86"/>
      <c r="B238" s="82" t="s">
        <v>281</v>
      </c>
      <c r="C238" s="75" t="s">
        <v>40</v>
      </c>
      <c r="D238" s="75" t="s">
        <v>221</v>
      </c>
      <c r="E238" s="75" t="s">
        <v>310</v>
      </c>
      <c r="F238" s="75" t="s">
        <v>284</v>
      </c>
      <c r="G238" s="76">
        <f>' пр 8 '!G197</f>
        <v>81536.97482</v>
      </c>
      <c r="H238" s="76">
        <f>' пр 8 '!H197</f>
        <v>80893.49916</v>
      </c>
      <c r="I238" s="190">
        <f t="shared" si="11"/>
        <v>99.21081734830054</v>
      </c>
    </row>
    <row r="239" spans="1:9" ht="26.25" customHeight="1">
      <c r="A239" s="86"/>
      <c r="B239" s="82" t="s">
        <v>282</v>
      </c>
      <c r="C239" s="75" t="s">
        <v>40</v>
      </c>
      <c r="D239" s="75" t="s">
        <v>221</v>
      </c>
      <c r="E239" s="75" t="s">
        <v>310</v>
      </c>
      <c r="F239" s="75" t="s">
        <v>285</v>
      </c>
      <c r="G239" s="76">
        <f>' пр 8 '!G198</f>
        <v>2393.05</v>
      </c>
      <c r="H239" s="76">
        <f>' пр 8 '!H198</f>
        <v>2393.05</v>
      </c>
      <c r="I239" s="190">
        <f t="shared" si="11"/>
        <v>100</v>
      </c>
    </row>
    <row r="240" spans="1:9" ht="54" customHeight="1">
      <c r="A240" s="195"/>
      <c r="B240" s="87" t="s">
        <v>389</v>
      </c>
      <c r="C240" s="75" t="s">
        <v>40</v>
      </c>
      <c r="D240" s="75" t="s">
        <v>221</v>
      </c>
      <c r="E240" s="75" t="s">
        <v>311</v>
      </c>
      <c r="F240" s="79"/>
      <c r="G240" s="76">
        <f>G241+G242</f>
        <v>7055</v>
      </c>
      <c r="H240" s="76">
        <f>H241+H242</f>
        <v>7003.5</v>
      </c>
      <c r="I240" s="190">
        <f t="shared" si="11"/>
        <v>99.27002126151665</v>
      </c>
    </row>
    <row r="241" spans="1:9" ht="30" customHeight="1">
      <c r="A241" s="195"/>
      <c r="B241" s="82" t="s">
        <v>282</v>
      </c>
      <c r="C241" s="75" t="s">
        <v>40</v>
      </c>
      <c r="D241" s="75" t="s">
        <v>221</v>
      </c>
      <c r="E241" s="75" t="s">
        <v>311</v>
      </c>
      <c r="F241" s="75" t="s">
        <v>285</v>
      </c>
      <c r="G241" s="76">
        <f>' пр 8 '!G200</f>
        <v>6381</v>
      </c>
      <c r="H241" s="76">
        <f>' пр 8 '!H200</f>
        <v>6381</v>
      </c>
      <c r="I241" s="190">
        <f t="shared" si="11"/>
        <v>100</v>
      </c>
    </row>
    <row r="242" spans="1:9" ht="19.5" customHeight="1">
      <c r="A242" s="195"/>
      <c r="B242" s="82" t="s">
        <v>81</v>
      </c>
      <c r="C242" s="75" t="s">
        <v>40</v>
      </c>
      <c r="D242" s="75" t="s">
        <v>221</v>
      </c>
      <c r="E242" s="75" t="s">
        <v>311</v>
      </c>
      <c r="F242" s="75" t="s">
        <v>82</v>
      </c>
      <c r="G242" s="76">
        <f>' пр 8 '!G201</f>
        <v>674</v>
      </c>
      <c r="H242" s="76">
        <f>' пр 8 '!H201</f>
        <v>622.5</v>
      </c>
      <c r="I242" s="190">
        <f t="shared" si="11"/>
        <v>92.35905044510386</v>
      </c>
    </row>
    <row r="243" spans="1:9" ht="55.5" customHeight="1">
      <c r="A243" s="195"/>
      <c r="B243" s="83" t="s">
        <v>390</v>
      </c>
      <c r="C243" s="75" t="s">
        <v>40</v>
      </c>
      <c r="D243" s="75" t="s">
        <v>221</v>
      </c>
      <c r="E243" s="75" t="s">
        <v>312</v>
      </c>
      <c r="F243" s="75"/>
      <c r="G243" s="76">
        <f>G244</f>
        <v>731.71662</v>
      </c>
      <c r="H243" s="76">
        <f>H244</f>
        <v>716.17754</v>
      </c>
      <c r="I243" s="190">
        <f t="shared" si="11"/>
        <v>97.87635273338468</v>
      </c>
    </row>
    <row r="244" spans="1:9" ht="51">
      <c r="A244" s="195"/>
      <c r="B244" s="82" t="s">
        <v>281</v>
      </c>
      <c r="C244" s="75" t="s">
        <v>40</v>
      </c>
      <c r="D244" s="75" t="s">
        <v>221</v>
      </c>
      <c r="E244" s="75" t="s">
        <v>312</v>
      </c>
      <c r="F244" s="75" t="s">
        <v>284</v>
      </c>
      <c r="G244" s="76">
        <f>' пр 8 '!G203</f>
        <v>731.71662</v>
      </c>
      <c r="H244" s="76">
        <f>' пр 8 '!H203</f>
        <v>716.17754</v>
      </c>
      <c r="I244" s="190">
        <f t="shared" si="11"/>
        <v>97.87635273338468</v>
      </c>
    </row>
    <row r="245" spans="1:9" ht="42.75" customHeight="1">
      <c r="A245" s="86"/>
      <c r="B245" s="74" t="s">
        <v>633</v>
      </c>
      <c r="C245" s="75" t="s">
        <v>40</v>
      </c>
      <c r="D245" s="75" t="s">
        <v>221</v>
      </c>
      <c r="E245" s="75" t="s">
        <v>635</v>
      </c>
      <c r="F245" s="75"/>
      <c r="G245" s="76">
        <f>G246</f>
        <v>309.06</v>
      </c>
      <c r="H245" s="76">
        <f>H246</f>
        <v>309.06</v>
      </c>
      <c r="I245" s="190">
        <f t="shared" si="11"/>
        <v>100</v>
      </c>
    </row>
    <row r="246" spans="1:9" ht="27" customHeight="1">
      <c r="A246" s="86"/>
      <c r="B246" s="77" t="s">
        <v>282</v>
      </c>
      <c r="C246" s="75" t="s">
        <v>40</v>
      </c>
      <c r="D246" s="75" t="s">
        <v>221</v>
      </c>
      <c r="E246" s="75" t="s">
        <v>635</v>
      </c>
      <c r="F246" s="75" t="s">
        <v>285</v>
      </c>
      <c r="G246" s="76">
        <f>' пр 8 '!G205</f>
        <v>309.06</v>
      </c>
      <c r="H246" s="76">
        <f>' пр 8 '!H205</f>
        <v>309.06</v>
      </c>
      <c r="I246" s="190">
        <f t="shared" si="11"/>
        <v>100</v>
      </c>
    </row>
    <row r="247" spans="1:9" ht="43.5" customHeight="1">
      <c r="A247" s="86"/>
      <c r="B247" s="74" t="s">
        <v>632</v>
      </c>
      <c r="C247" s="75" t="s">
        <v>40</v>
      </c>
      <c r="D247" s="75" t="s">
        <v>221</v>
      </c>
      <c r="E247" s="75" t="s">
        <v>634</v>
      </c>
      <c r="F247" s="75"/>
      <c r="G247" s="76">
        <f>G248</f>
        <v>7000</v>
      </c>
      <c r="H247" s="76">
        <f>H248</f>
        <v>7000</v>
      </c>
      <c r="I247" s="190">
        <f t="shared" si="11"/>
        <v>100</v>
      </c>
    </row>
    <row r="248" spans="1:9" ht="27" customHeight="1">
      <c r="A248" s="86"/>
      <c r="B248" s="77" t="s">
        <v>282</v>
      </c>
      <c r="C248" s="75" t="s">
        <v>40</v>
      </c>
      <c r="D248" s="75" t="s">
        <v>221</v>
      </c>
      <c r="E248" s="75" t="s">
        <v>634</v>
      </c>
      <c r="F248" s="75" t="s">
        <v>285</v>
      </c>
      <c r="G248" s="76">
        <v>7000</v>
      </c>
      <c r="H248" s="76">
        <v>7000</v>
      </c>
      <c r="I248" s="190">
        <f t="shared" si="11"/>
        <v>100</v>
      </c>
    </row>
    <row r="249" spans="1:9" ht="12.75">
      <c r="A249" s="195"/>
      <c r="B249" s="82" t="s">
        <v>662</v>
      </c>
      <c r="C249" s="75" t="s">
        <v>40</v>
      </c>
      <c r="D249" s="75" t="s">
        <v>40</v>
      </c>
      <c r="E249" s="79"/>
      <c r="F249" s="79"/>
      <c r="G249" s="76">
        <f aca="true" t="shared" si="14" ref="G249:H251">G250</f>
        <v>1965</v>
      </c>
      <c r="H249" s="76">
        <f t="shared" si="14"/>
        <v>1964.5518700000002</v>
      </c>
      <c r="I249" s="190">
        <f t="shared" si="11"/>
        <v>99.97719440203564</v>
      </c>
    </row>
    <row r="250" spans="1:9" ht="25.5">
      <c r="A250" s="195"/>
      <c r="B250" s="82" t="s">
        <v>501</v>
      </c>
      <c r="C250" s="75" t="s">
        <v>40</v>
      </c>
      <c r="D250" s="75" t="s">
        <v>40</v>
      </c>
      <c r="E250" s="75" t="s">
        <v>304</v>
      </c>
      <c r="F250" s="75"/>
      <c r="G250" s="76">
        <f t="shared" si="14"/>
        <v>1965</v>
      </c>
      <c r="H250" s="76">
        <f t="shared" si="14"/>
        <v>1964.5518700000002</v>
      </c>
      <c r="I250" s="190">
        <f t="shared" si="11"/>
        <v>99.97719440203564</v>
      </c>
    </row>
    <row r="251" spans="1:9" ht="29.25" customHeight="1">
      <c r="A251" s="195"/>
      <c r="B251" s="82" t="s">
        <v>391</v>
      </c>
      <c r="C251" s="75" t="s">
        <v>40</v>
      </c>
      <c r="D251" s="75" t="s">
        <v>40</v>
      </c>
      <c r="E251" s="75" t="s">
        <v>304</v>
      </c>
      <c r="F251" s="75"/>
      <c r="G251" s="76">
        <f t="shared" si="14"/>
        <v>1965</v>
      </c>
      <c r="H251" s="76">
        <f t="shared" si="14"/>
        <v>1964.5518700000002</v>
      </c>
      <c r="I251" s="190">
        <f t="shared" si="11"/>
        <v>99.97719440203564</v>
      </c>
    </row>
    <row r="252" spans="1:9" ht="29.25" customHeight="1">
      <c r="A252" s="195"/>
      <c r="B252" s="82" t="s">
        <v>392</v>
      </c>
      <c r="C252" s="75" t="s">
        <v>40</v>
      </c>
      <c r="D252" s="75" t="s">
        <v>40</v>
      </c>
      <c r="E252" s="75" t="s">
        <v>512</v>
      </c>
      <c r="F252" s="75"/>
      <c r="G252" s="76">
        <f>G253+G255</f>
        <v>1965</v>
      </c>
      <c r="H252" s="76">
        <f>H253+H255</f>
        <v>1964.5518700000002</v>
      </c>
      <c r="I252" s="190">
        <f t="shared" si="11"/>
        <v>99.97719440203564</v>
      </c>
    </row>
    <row r="253" spans="1:9" ht="44.25" customHeight="1">
      <c r="A253" s="195"/>
      <c r="B253" s="82" t="s">
        <v>393</v>
      </c>
      <c r="C253" s="75" t="s">
        <v>40</v>
      </c>
      <c r="D253" s="75" t="s">
        <v>40</v>
      </c>
      <c r="E253" s="75" t="s">
        <v>313</v>
      </c>
      <c r="F253" s="75"/>
      <c r="G253" s="76">
        <f>G254</f>
        <v>678.6</v>
      </c>
      <c r="H253" s="76">
        <f>H254</f>
        <v>678.15187</v>
      </c>
      <c r="I253" s="190">
        <f t="shared" si="11"/>
        <v>99.93396256999706</v>
      </c>
    </row>
    <row r="254" spans="1:9" ht="25.5">
      <c r="A254" s="195"/>
      <c r="B254" s="82" t="s">
        <v>282</v>
      </c>
      <c r="C254" s="75" t="s">
        <v>40</v>
      </c>
      <c r="D254" s="75" t="s">
        <v>40</v>
      </c>
      <c r="E254" s="75" t="s">
        <v>313</v>
      </c>
      <c r="F254" s="75" t="s">
        <v>285</v>
      </c>
      <c r="G254" s="76">
        <f>' пр 8 '!G213</f>
        <v>678.6</v>
      </c>
      <c r="H254" s="76">
        <f>' пр 8 '!H213</f>
        <v>678.15187</v>
      </c>
      <c r="I254" s="190">
        <f t="shared" si="11"/>
        <v>99.93396256999706</v>
      </c>
    </row>
    <row r="255" spans="1:9" ht="29.25" customHeight="1">
      <c r="A255" s="195"/>
      <c r="B255" s="82" t="s">
        <v>598</v>
      </c>
      <c r="C255" s="75" t="s">
        <v>40</v>
      </c>
      <c r="D255" s="75" t="s">
        <v>40</v>
      </c>
      <c r="E255" s="75" t="s">
        <v>594</v>
      </c>
      <c r="F255" s="75"/>
      <c r="G255" s="76">
        <f>G256</f>
        <v>1286.4</v>
      </c>
      <c r="H255" s="76">
        <f>H256</f>
        <v>1286.4</v>
      </c>
      <c r="I255" s="190">
        <f t="shared" si="11"/>
        <v>100</v>
      </c>
    </row>
    <row r="256" spans="1:9" ht="44.25" customHeight="1">
      <c r="A256" s="195"/>
      <c r="B256" s="82" t="s">
        <v>393</v>
      </c>
      <c r="C256" s="75" t="s">
        <v>40</v>
      </c>
      <c r="D256" s="75" t="s">
        <v>40</v>
      </c>
      <c r="E256" s="75" t="s">
        <v>595</v>
      </c>
      <c r="F256" s="75"/>
      <c r="G256" s="76">
        <f>G257</f>
        <v>1286.4</v>
      </c>
      <c r="H256" s="76">
        <f>H257</f>
        <v>1286.4</v>
      </c>
      <c r="I256" s="190">
        <f t="shared" si="11"/>
        <v>100</v>
      </c>
    </row>
    <row r="257" spans="1:9" ht="25.5">
      <c r="A257" s="195"/>
      <c r="B257" s="82" t="s">
        <v>282</v>
      </c>
      <c r="C257" s="75" t="s">
        <v>40</v>
      </c>
      <c r="D257" s="75" t="s">
        <v>40</v>
      </c>
      <c r="E257" s="75" t="s">
        <v>595</v>
      </c>
      <c r="F257" s="75" t="s">
        <v>285</v>
      </c>
      <c r="G257" s="76">
        <v>1286.4</v>
      </c>
      <c r="H257" s="76">
        <v>1286.4</v>
      </c>
      <c r="I257" s="190">
        <f t="shared" si="11"/>
        <v>100</v>
      </c>
    </row>
    <row r="258" spans="1:9" ht="12.75">
      <c r="A258" s="86"/>
      <c r="B258" s="82" t="s">
        <v>27</v>
      </c>
      <c r="C258" s="75" t="s">
        <v>40</v>
      </c>
      <c r="D258" s="75" t="s">
        <v>43</v>
      </c>
      <c r="E258" s="75"/>
      <c r="F258" s="75"/>
      <c r="G258" s="76">
        <f>G259</f>
        <v>1509.4</v>
      </c>
      <c r="H258" s="76">
        <f>H259</f>
        <v>1368.12</v>
      </c>
      <c r="I258" s="190">
        <f t="shared" si="11"/>
        <v>90.63998939976148</v>
      </c>
    </row>
    <row r="259" spans="1:9" ht="25.5">
      <c r="A259" s="86"/>
      <c r="B259" s="82" t="s">
        <v>499</v>
      </c>
      <c r="C259" s="75" t="s">
        <v>40</v>
      </c>
      <c r="D259" s="75" t="s">
        <v>43</v>
      </c>
      <c r="E259" s="75" t="s">
        <v>304</v>
      </c>
      <c r="F259" s="75"/>
      <c r="G259" s="76">
        <f>G260</f>
        <v>1509.4</v>
      </c>
      <c r="H259" s="76">
        <f>H260</f>
        <v>1368.12</v>
      </c>
      <c r="I259" s="190">
        <f t="shared" si="11"/>
        <v>90.63998939976148</v>
      </c>
    </row>
    <row r="260" spans="1:9" ht="16.5" customHeight="1">
      <c r="A260" s="86"/>
      <c r="B260" s="82" t="s">
        <v>386</v>
      </c>
      <c r="C260" s="75" t="s">
        <v>40</v>
      </c>
      <c r="D260" s="75" t="s">
        <v>43</v>
      </c>
      <c r="E260" s="75" t="s">
        <v>308</v>
      </c>
      <c r="F260" s="75"/>
      <c r="G260" s="76">
        <f>G261+G264+G274</f>
        <v>1509.4</v>
      </c>
      <c r="H260" s="76">
        <f>H261+H264+H274</f>
        <v>1368.12</v>
      </c>
      <c r="I260" s="190">
        <f t="shared" si="11"/>
        <v>90.63998939976148</v>
      </c>
    </row>
    <row r="261" spans="1:9" ht="16.5" customHeight="1">
      <c r="A261" s="86"/>
      <c r="B261" s="82" t="s">
        <v>394</v>
      </c>
      <c r="C261" s="75" t="s">
        <v>40</v>
      </c>
      <c r="D261" s="75" t="s">
        <v>43</v>
      </c>
      <c r="E261" s="75" t="s">
        <v>514</v>
      </c>
      <c r="F261" s="75"/>
      <c r="G261" s="76">
        <f>G262</f>
        <v>42.76</v>
      </c>
      <c r="H261" s="76">
        <f>H262</f>
        <v>42.76</v>
      </c>
      <c r="I261" s="190">
        <f t="shared" si="11"/>
        <v>100</v>
      </c>
    </row>
    <row r="262" spans="1:9" ht="43.5" customHeight="1">
      <c r="A262" s="86"/>
      <c r="B262" s="82" t="s">
        <v>395</v>
      </c>
      <c r="C262" s="75" t="s">
        <v>40</v>
      </c>
      <c r="D262" s="75" t="s">
        <v>43</v>
      </c>
      <c r="E262" s="75" t="s">
        <v>314</v>
      </c>
      <c r="F262" s="75"/>
      <c r="G262" s="76">
        <f>G263</f>
        <v>42.76</v>
      </c>
      <c r="H262" s="76">
        <f>H263</f>
        <v>42.76</v>
      </c>
      <c r="I262" s="190">
        <f t="shared" si="11"/>
        <v>100</v>
      </c>
    </row>
    <row r="263" spans="1:9" ht="51">
      <c r="A263" s="86"/>
      <c r="B263" s="82" t="s">
        <v>281</v>
      </c>
      <c r="C263" s="75" t="s">
        <v>40</v>
      </c>
      <c r="D263" s="75" t="s">
        <v>43</v>
      </c>
      <c r="E263" s="75" t="s">
        <v>314</v>
      </c>
      <c r="F263" s="75" t="s">
        <v>284</v>
      </c>
      <c r="G263" s="76">
        <v>42.76</v>
      </c>
      <c r="H263" s="76">
        <v>42.76</v>
      </c>
      <c r="I263" s="190">
        <f t="shared" si="11"/>
        <v>100</v>
      </c>
    </row>
    <row r="264" spans="1:9" ht="16.5" customHeight="1">
      <c r="A264" s="86"/>
      <c r="B264" s="82" t="s">
        <v>387</v>
      </c>
      <c r="C264" s="75" t="s">
        <v>40</v>
      </c>
      <c r="D264" s="75" t="s">
        <v>43</v>
      </c>
      <c r="E264" s="75" t="s">
        <v>514</v>
      </c>
      <c r="F264" s="75"/>
      <c r="G264" s="76">
        <f>G265+G268+G270+G272</f>
        <v>954</v>
      </c>
      <c r="H264" s="76">
        <f>H265+H268+H270+H272</f>
        <v>812.72</v>
      </c>
      <c r="I264" s="190">
        <f t="shared" si="11"/>
        <v>85.19077568134172</v>
      </c>
    </row>
    <row r="265" spans="1:9" ht="43.5" customHeight="1">
      <c r="A265" s="86"/>
      <c r="B265" s="82" t="s">
        <v>393</v>
      </c>
      <c r="C265" s="75" t="s">
        <v>40</v>
      </c>
      <c r="D265" s="75" t="s">
        <v>43</v>
      </c>
      <c r="E265" s="75" t="s">
        <v>355</v>
      </c>
      <c r="F265" s="75"/>
      <c r="G265" s="76">
        <f>G266+G267</f>
        <v>449</v>
      </c>
      <c r="H265" s="76">
        <f>H266+H267</f>
        <v>324.96</v>
      </c>
      <c r="I265" s="190">
        <f t="shared" si="11"/>
        <v>72.37416481069042</v>
      </c>
    </row>
    <row r="266" spans="1:9" ht="25.5">
      <c r="A266" s="86"/>
      <c r="B266" s="82" t="s">
        <v>282</v>
      </c>
      <c r="C266" s="75" t="s">
        <v>40</v>
      </c>
      <c r="D266" s="75" t="s">
        <v>43</v>
      </c>
      <c r="E266" s="75" t="s">
        <v>355</v>
      </c>
      <c r="F266" s="75" t="s">
        <v>285</v>
      </c>
      <c r="G266" s="76">
        <f>' пр 8 '!G224</f>
        <v>388</v>
      </c>
      <c r="H266" s="76">
        <f>' пр 8 '!H224</f>
        <v>263.96</v>
      </c>
      <c r="I266" s="190">
        <f t="shared" si="11"/>
        <v>68.03092783505153</v>
      </c>
    </row>
    <row r="267" spans="1:9" ht="25.5">
      <c r="A267" s="86"/>
      <c r="B267" s="82" t="s">
        <v>36</v>
      </c>
      <c r="C267" s="75" t="s">
        <v>40</v>
      </c>
      <c r="D267" s="75" t="s">
        <v>43</v>
      </c>
      <c r="E267" s="75" t="s">
        <v>355</v>
      </c>
      <c r="F267" s="75" t="s">
        <v>80</v>
      </c>
      <c r="G267" s="76">
        <f>' пр 8 '!G225</f>
        <v>61</v>
      </c>
      <c r="H267" s="76">
        <f>' пр 8 '!H225</f>
        <v>61</v>
      </c>
      <c r="I267" s="190">
        <f t="shared" si="11"/>
        <v>100</v>
      </c>
    </row>
    <row r="268" spans="1:9" ht="30.75" customHeight="1">
      <c r="A268" s="86"/>
      <c r="B268" s="82" t="s">
        <v>600</v>
      </c>
      <c r="C268" s="75" t="s">
        <v>40</v>
      </c>
      <c r="D268" s="75" t="s">
        <v>43</v>
      </c>
      <c r="E268" s="75" t="s">
        <v>599</v>
      </c>
      <c r="F268" s="75"/>
      <c r="G268" s="76">
        <f>G269</f>
        <v>200</v>
      </c>
      <c r="H268" s="76">
        <f>H269</f>
        <v>200</v>
      </c>
      <c r="I268" s="190">
        <f t="shared" si="11"/>
        <v>100</v>
      </c>
    </row>
    <row r="269" spans="1:9" ht="25.5">
      <c r="A269" s="86"/>
      <c r="B269" s="82" t="s">
        <v>282</v>
      </c>
      <c r="C269" s="75" t="s">
        <v>40</v>
      </c>
      <c r="D269" s="75" t="s">
        <v>43</v>
      </c>
      <c r="E269" s="75" t="s">
        <v>599</v>
      </c>
      <c r="F269" s="75" t="s">
        <v>285</v>
      </c>
      <c r="G269" s="76">
        <v>200</v>
      </c>
      <c r="H269" s="76">
        <v>200</v>
      </c>
      <c r="I269" s="190">
        <f t="shared" si="11"/>
        <v>100</v>
      </c>
    </row>
    <row r="270" spans="1:9" ht="53.25" customHeight="1">
      <c r="A270" s="86"/>
      <c r="B270" s="82" t="s">
        <v>603</v>
      </c>
      <c r="C270" s="75" t="s">
        <v>40</v>
      </c>
      <c r="D270" s="75" t="s">
        <v>43</v>
      </c>
      <c r="E270" s="75" t="s">
        <v>602</v>
      </c>
      <c r="F270" s="75"/>
      <c r="G270" s="76">
        <f>G271</f>
        <v>70.38461</v>
      </c>
      <c r="H270" s="76">
        <f>H271</f>
        <v>66.40615</v>
      </c>
      <c r="I270" s="190">
        <f t="shared" si="11"/>
        <v>94.34754273697048</v>
      </c>
    </row>
    <row r="271" spans="1:9" ht="25.5">
      <c r="A271" s="86"/>
      <c r="B271" s="82" t="s">
        <v>282</v>
      </c>
      <c r="C271" s="75" t="s">
        <v>40</v>
      </c>
      <c r="D271" s="75" t="s">
        <v>43</v>
      </c>
      <c r="E271" s="75" t="s">
        <v>602</v>
      </c>
      <c r="F271" s="75" t="s">
        <v>285</v>
      </c>
      <c r="G271" s="76">
        <f>' пр 8 '!G229</f>
        <v>70.38461</v>
      </c>
      <c r="H271" s="76">
        <f>' пр 8 '!H229</f>
        <v>66.40615</v>
      </c>
      <c r="I271" s="190">
        <f t="shared" si="11"/>
        <v>94.34754273697048</v>
      </c>
    </row>
    <row r="272" spans="1:9" ht="45" customHeight="1">
      <c r="A272" s="86"/>
      <c r="B272" s="82" t="s">
        <v>604</v>
      </c>
      <c r="C272" s="75" t="s">
        <v>40</v>
      </c>
      <c r="D272" s="75" t="s">
        <v>43</v>
      </c>
      <c r="E272" s="75" t="s">
        <v>601</v>
      </c>
      <c r="F272" s="75"/>
      <c r="G272" s="76">
        <f>G273</f>
        <v>234.61539</v>
      </c>
      <c r="H272" s="76">
        <f>H273</f>
        <v>221.35385</v>
      </c>
      <c r="I272" s="190">
        <f aca="true" t="shared" si="15" ref="I272:I335">H272/G272*100</f>
        <v>94.34754045759743</v>
      </c>
    </row>
    <row r="273" spans="1:9" ht="25.5">
      <c r="A273" s="86"/>
      <c r="B273" s="82" t="s">
        <v>282</v>
      </c>
      <c r="C273" s="75" t="s">
        <v>40</v>
      </c>
      <c r="D273" s="75" t="s">
        <v>43</v>
      </c>
      <c r="E273" s="75" t="s">
        <v>601</v>
      </c>
      <c r="F273" s="75" t="s">
        <v>285</v>
      </c>
      <c r="G273" s="76">
        <f>' пр 8 '!G231</f>
        <v>234.61539</v>
      </c>
      <c r="H273" s="76">
        <f>' пр 8 '!H231</f>
        <v>221.35385</v>
      </c>
      <c r="I273" s="190">
        <f t="shared" si="15"/>
        <v>94.34754045759743</v>
      </c>
    </row>
    <row r="274" spans="1:9" ht="27" customHeight="1">
      <c r="A274" s="86"/>
      <c r="B274" s="82" t="s">
        <v>434</v>
      </c>
      <c r="C274" s="75" t="s">
        <v>40</v>
      </c>
      <c r="D274" s="75" t="s">
        <v>43</v>
      </c>
      <c r="E274" s="75" t="s">
        <v>315</v>
      </c>
      <c r="F274" s="75"/>
      <c r="G274" s="76">
        <f>G275</f>
        <v>512.64</v>
      </c>
      <c r="H274" s="76">
        <f>H275</f>
        <v>512.64</v>
      </c>
      <c r="I274" s="190">
        <f t="shared" si="15"/>
        <v>100</v>
      </c>
    </row>
    <row r="275" spans="1:9" ht="27" customHeight="1">
      <c r="A275" s="86"/>
      <c r="B275" s="82" t="s">
        <v>523</v>
      </c>
      <c r="C275" s="75" t="s">
        <v>40</v>
      </c>
      <c r="D275" s="75" t="s">
        <v>43</v>
      </c>
      <c r="E275" s="75" t="s">
        <v>513</v>
      </c>
      <c r="F275" s="75"/>
      <c r="G275" s="76">
        <f>G276+G279</f>
        <v>512.64</v>
      </c>
      <c r="H275" s="76">
        <f>H276+H279</f>
        <v>512.64</v>
      </c>
      <c r="I275" s="190">
        <f t="shared" si="15"/>
        <v>100</v>
      </c>
    </row>
    <row r="276" spans="1:9" ht="43.5" customHeight="1">
      <c r="A276" s="86"/>
      <c r="B276" s="82" t="s">
        <v>393</v>
      </c>
      <c r="C276" s="75" t="s">
        <v>40</v>
      </c>
      <c r="D276" s="75" t="s">
        <v>43</v>
      </c>
      <c r="E276" s="75" t="s">
        <v>316</v>
      </c>
      <c r="F276" s="75"/>
      <c r="G276" s="76">
        <f>G277+G278</f>
        <v>442.64</v>
      </c>
      <c r="H276" s="76">
        <f>H277+H278</f>
        <v>442.64</v>
      </c>
      <c r="I276" s="190">
        <f t="shared" si="15"/>
        <v>100</v>
      </c>
    </row>
    <row r="277" spans="1:9" ht="51">
      <c r="A277" s="86"/>
      <c r="B277" s="82" t="s">
        <v>281</v>
      </c>
      <c r="C277" s="75" t="s">
        <v>40</v>
      </c>
      <c r="D277" s="75" t="s">
        <v>43</v>
      </c>
      <c r="E277" s="75" t="s">
        <v>316</v>
      </c>
      <c r="F277" s="75" t="s">
        <v>284</v>
      </c>
      <c r="G277" s="76">
        <f>' пр 8 '!G235</f>
        <v>432.64</v>
      </c>
      <c r="H277" s="76">
        <f>' пр 8 '!H235</f>
        <v>432.64</v>
      </c>
      <c r="I277" s="190">
        <f t="shared" si="15"/>
        <v>100</v>
      </c>
    </row>
    <row r="278" spans="1:9" ht="25.5">
      <c r="A278" s="86"/>
      <c r="B278" s="82" t="s">
        <v>282</v>
      </c>
      <c r="C278" s="75" t="s">
        <v>40</v>
      </c>
      <c r="D278" s="75" t="s">
        <v>43</v>
      </c>
      <c r="E278" s="75" t="s">
        <v>316</v>
      </c>
      <c r="F278" s="75" t="s">
        <v>285</v>
      </c>
      <c r="G278" s="76">
        <v>10</v>
      </c>
      <c r="H278" s="76">
        <v>10</v>
      </c>
      <c r="I278" s="190">
        <f t="shared" si="15"/>
        <v>100</v>
      </c>
    </row>
    <row r="279" spans="1:9" ht="43.5" customHeight="1">
      <c r="A279" s="86"/>
      <c r="B279" s="82" t="s">
        <v>393</v>
      </c>
      <c r="C279" s="75" t="s">
        <v>40</v>
      </c>
      <c r="D279" s="75" t="s">
        <v>43</v>
      </c>
      <c r="E279" s="75" t="s">
        <v>605</v>
      </c>
      <c r="F279" s="75"/>
      <c r="G279" s="76">
        <f>G280</f>
        <v>70</v>
      </c>
      <c r="H279" s="76">
        <f>H280</f>
        <v>70</v>
      </c>
      <c r="I279" s="190">
        <f t="shared" si="15"/>
        <v>100</v>
      </c>
    </row>
    <row r="280" spans="1:9" ht="25.5">
      <c r="A280" s="86"/>
      <c r="B280" s="82" t="s">
        <v>36</v>
      </c>
      <c r="C280" s="75" t="s">
        <v>40</v>
      </c>
      <c r="D280" s="75" t="s">
        <v>43</v>
      </c>
      <c r="E280" s="75" t="s">
        <v>605</v>
      </c>
      <c r="F280" s="75" t="s">
        <v>80</v>
      </c>
      <c r="G280" s="76">
        <f>' пр 8 '!G238</f>
        <v>70</v>
      </c>
      <c r="H280" s="76">
        <f>' пр 8 '!H238</f>
        <v>70</v>
      </c>
      <c r="I280" s="190">
        <f t="shared" si="15"/>
        <v>100</v>
      </c>
    </row>
    <row r="281" spans="1:9" ht="15">
      <c r="A281" s="86" t="s">
        <v>210</v>
      </c>
      <c r="B281" s="191" t="s">
        <v>288</v>
      </c>
      <c r="C281" s="75" t="s">
        <v>70</v>
      </c>
      <c r="D281" s="75"/>
      <c r="E281" s="75"/>
      <c r="F281" s="75"/>
      <c r="G281" s="76">
        <f>G282+G293</f>
        <v>12093.345</v>
      </c>
      <c r="H281" s="76">
        <f>H282+H293</f>
        <v>12093.345</v>
      </c>
      <c r="I281" s="190">
        <f t="shared" si="15"/>
        <v>100</v>
      </c>
    </row>
    <row r="282" spans="1:9" ht="12.75">
      <c r="A282" s="86"/>
      <c r="B282" s="83" t="s">
        <v>29</v>
      </c>
      <c r="C282" s="75" t="s">
        <v>70</v>
      </c>
      <c r="D282" s="75" t="s">
        <v>220</v>
      </c>
      <c r="E282" s="75"/>
      <c r="F282" s="75"/>
      <c r="G282" s="76">
        <f aca="true" t="shared" si="16" ref="G282:H284">G283</f>
        <v>1635.84</v>
      </c>
      <c r="H282" s="76">
        <f t="shared" si="16"/>
        <v>1635.84</v>
      </c>
      <c r="I282" s="190">
        <f t="shared" si="15"/>
        <v>100</v>
      </c>
    </row>
    <row r="283" spans="1:9" ht="25.5">
      <c r="A283" s="86"/>
      <c r="B283" s="83" t="s">
        <v>458</v>
      </c>
      <c r="C283" s="75" t="s">
        <v>70</v>
      </c>
      <c r="D283" s="75" t="s">
        <v>220</v>
      </c>
      <c r="E283" s="75" t="s">
        <v>356</v>
      </c>
      <c r="F283" s="75"/>
      <c r="G283" s="76">
        <f t="shared" si="16"/>
        <v>1635.84</v>
      </c>
      <c r="H283" s="76">
        <f t="shared" si="16"/>
        <v>1635.84</v>
      </c>
      <c r="I283" s="190">
        <f t="shared" si="15"/>
        <v>100</v>
      </c>
    </row>
    <row r="284" spans="1:9" ht="27.75" customHeight="1">
      <c r="A284" s="86"/>
      <c r="B284" s="83" t="s">
        <v>435</v>
      </c>
      <c r="C284" s="75" t="s">
        <v>70</v>
      </c>
      <c r="D284" s="75" t="s">
        <v>220</v>
      </c>
      <c r="E284" s="75" t="s">
        <v>357</v>
      </c>
      <c r="F284" s="75"/>
      <c r="G284" s="76">
        <f t="shared" si="16"/>
        <v>1635.84</v>
      </c>
      <c r="H284" s="76">
        <f t="shared" si="16"/>
        <v>1635.84</v>
      </c>
      <c r="I284" s="190">
        <f t="shared" si="15"/>
        <v>100</v>
      </c>
    </row>
    <row r="285" spans="1:9" ht="27.75" customHeight="1">
      <c r="A285" s="86"/>
      <c r="B285" s="83" t="s">
        <v>436</v>
      </c>
      <c r="C285" s="75" t="s">
        <v>70</v>
      </c>
      <c r="D285" s="75" t="s">
        <v>220</v>
      </c>
      <c r="E285" s="75" t="s">
        <v>437</v>
      </c>
      <c r="F285" s="75"/>
      <c r="G285" s="76">
        <f>G286+G288+G290</f>
        <v>1635.84</v>
      </c>
      <c r="H285" s="76">
        <f>H286+H288+H290</f>
        <v>1635.84</v>
      </c>
      <c r="I285" s="190">
        <f t="shared" si="15"/>
        <v>100</v>
      </c>
    </row>
    <row r="286" spans="1:9" ht="38.25">
      <c r="A286" s="86"/>
      <c r="B286" s="83" t="s">
        <v>393</v>
      </c>
      <c r="C286" s="75" t="s">
        <v>70</v>
      </c>
      <c r="D286" s="75" t="s">
        <v>220</v>
      </c>
      <c r="E286" s="75" t="s">
        <v>358</v>
      </c>
      <c r="F286" s="75"/>
      <c r="G286" s="76">
        <f>G287</f>
        <v>1167</v>
      </c>
      <c r="H286" s="76">
        <f>H287</f>
        <v>1167</v>
      </c>
      <c r="I286" s="190">
        <f t="shared" si="15"/>
        <v>100</v>
      </c>
    </row>
    <row r="287" spans="1:9" ht="25.5">
      <c r="A287" s="195"/>
      <c r="B287" s="83" t="s">
        <v>36</v>
      </c>
      <c r="C287" s="75" t="s">
        <v>70</v>
      </c>
      <c r="D287" s="75" t="s">
        <v>220</v>
      </c>
      <c r="E287" s="75" t="s">
        <v>358</v>
      </c>
      <c r="F287" s="75" t="s">
        <v>80</v>
      </c>
      <c r="G287" s="76">
        <v>1167</v>
      </c>
      <c r="H287" s="76">
        <v>1167</v>
      </c>
      <c r="I287" s="190">
        <f t="shared" si="15"/>
        <v>100</v>
      </c>
    </row>
    <row r="288" spans="1:9" ht="38.25">
      <c r="A288" s="86"/>
      <c r="B288" s="83" t="s">
        <v>393</v>
      </c>
      <c r="C288" s="75" t="s">
        <v>70</v>
      </c>
      <c r="D288" s="75" t="s">
        <v>220</v>
      </c>
      <c r="E288" s="75" t="s">
        <v>606</v>
      </c>
      <c r="F288" s="75"/>
      <c r="G288" s="76">
        <f>G289</f>
        <v>275.84</v>
      </c>
      <c r="H288" s="76">
        <f>H289</f>
        <v>275.84</v>
      </c>
      <c r="I288" s="190">
        <f t="shared" si="15"/>
        <v>100</v>
      </c>
    </row>
    <row r="289" spans="1:9" ht="25.5">
      <c r="A289" s="195"/>
      <c r="B289" s="83" t="s">
        <v>36</v>
      </c>
      <c r="C289" s="75" t="s">
        <v>70</v>
      </c>
      <c r="D289" s="75" t="s">
        <v>220</v>
      </c>
      <c r="E289" s="75" t="s">
        <v>606</v>
      </c>
      <c r="F289" s="75" t="s">
        <v>80</v>
      </c>
      <c r="G289" s="76">
        <f>' пр 8 '!G246</f>
        <v>275.84</v>
      </c>
      <c r="H289" s="76">
        <f>' пр 8 '!H246</f>
        <v>275.84</v>
      </c>
      <c r="I289" s="190">
        <f t="shared" si="15"/>
        <v>100</v>
      </c>
    </row>
    <row r="290" spans="1:9" ht="51">
      <c r="A290" s="86"/>
      <c r="B290" s="83" t="s">
        <v>627</v>
      </c>
      <c r="C290" s="75" t="s">
        <v>70</v>
      </c>
      <c r="D290" s="75" t="s">
        <v>220</v>
      </c>
      <c r="E290" s="75" t="s">
        <v>629</v>
      </c>
      <c r="F290" s="75"/>
      <c r="G290" s="76">
        <f>G291</f>
        <v>193</v>
      </c>
      <c r="H290" s="76">
        <f>H291</f>
        <v>193</v>
      </c>
      <c r="I290" s="190">
        <f t="shared" si="15"/>
        <v>100</v>
      </c>
    </row>
    <row r="291" spans="1:9" ht="38.25">
      <c r="A291" s="86"/>
      <c r="B291" s="83" t="s">
        <v>393</v>
      </c>
      <c r="C291" s="75" t="s">
        <v>70</v>
      </c>
      <c r="D291" s="75" t="s">
        <v>220</v>
      </c>
      <c r="E291" s="75" t="s">
        <v>629</v>
      </c>
      <c r="F291" s="75"/>
      <c r="G291" s="76">
        <f>G292</f>
        <v>193</v>
      </c>
      <c r="H291" s="76">
        <f>H292</f>
        <v>193</v>
      </c>
      <c r="I291" s="190">
        <f t="shared" si="15"/>
        <v>100</v>
      </c>
    </row>
    <row r="292" spans="1:9" ht="25.5">
      <c r="A292" s="195"/>
      <c r="B292" s="83" t="s">
        <v>36</v>
      </c>
      <c r="C292" s="75" t="s">
        <v>70</v>
      </c>
      <c r="D292" s="75" t="s">
        <v>220</v>
      </c>
      <c r="E292" s="75" t="s">
        <v>629</v>
      </c>
      <c r="F292" s="75" t="s">
        <v>80</v>
      </c>
      <c r="G292" s="76">
        <v>193</v>
      </c>
      <c r="H292" s="76">
        <v>193</v>
      </c>
      <c r="I292" s="190">
        <f t="shared" si="15"/>
        <v>100</v>
      </c>
    </row>
    <row r="293" spans="1:9" ht="12.75">
      <c r="A293" s="86"/>
      <c r="B293" s="83" t="s">
        <v>155</v>
      </c>
      <c r="C293" s="75" t="s">
        <v>70</v>
      </c>
      <c r="D293" s="75" t="s">
        <v>223</v>
      </c>
      <c r="E293" s="79"/>
      <c r="F293" s="79"/>
      <c r="G293" s="76">
        <f aca="true" t="shared" si="17" ref="G293:H297">G294</f>
        <v>10457.505</v>
      </c>
      <c r="H293" s="76">
        <f t="shared" si="17"/>
        <v>10457.505</v>
      </c>
      <c r="I293" s="190">
        <f t="shared" si="15"/>
        <v>100</v>
      </c>
    </row>
    <row r="294" spans="1:9" ht="25.5">
      <c r="A294" s="86"/>
      <c r="B294" s="83" t="s">
        <v>458</v>
      </c>
      <c r="C294" s="75" t="s">
        <v>70</v>
      </c>
      <c r="D294" s="75" t="s">
        <v>223</v>
      </c>
      <c r="E294" s="75" t="s">
        <v>356</v>
      </c>
      <c r="F294" s="79"/>
      <c r="G294" s="76">
        <f t="shared" si="17"/>
        <v>10457.505</v>
      </c>
      <c r="H294" s="76">
        <f t="shared" si="17"/>
        <v>10457.505</v>
      </c>
      <c r="I294" s="190">
        <f t="shared" si="15"/>
        <v>100</v>
      </c>
    </row>
    <row r="295" spans="1:9" ht="12.75">
      <c r="A295" s="86"/>
      <c r="B295" s="83" t="s">
        <v>438</v>
      </c>
      <c r="C295" s="75" t="s">
        <v>70</v>
      </c>
      <c r="D295" s="75" t="s">
        <v>223</v>
      </c>
      <c r="E295" s="75" t="s">
        <v>455</v>
      </c>
      <c r="F295" s="75"/>
      <c r="G295" s="76">
        <f t="shared" si="17"/>
        <v>10457.505</v>
      </c>
      <c r="H295" s="76">
        <f t="shared" si="17"/>
        <v>10457.505</v>
      </c>
      <c r="I295" s="190">
        <f t="shared" si="15"/>
        <v>100</v>
      </c>
    </row>
    <row r="296" spans="1:9" ht="42.75" customHeight="1">
      <c r="A296" s="86"/>
      <c r="B296" s="83" t="s">
        <v>439</v>
      </c>
      <c r="C296" s="75" t="s">
        <v>70</v>
      </c>
      <c r="D296" s="75" t="s">
        <v>223</v>
      </c>
      <c r="E296" s="75" t="s">
        <v>440</v>
      </c>
      <c r="F296" s="75"/>
      <c r="G296" s="76">
        <f t="shared" si="17"/>
        <v>10457.505</v>
      </c>
      <c r="H296" s="76">
        <f t="shared" si="17"/>
        <v>10457.505</v>
      </c>
      <c r="I296" s="190">
        <f t="shared" si="15"/>
        <v>100</v>
      </c>
    </row>
    <row r="297" spans="1:9" ht="55.5" customHeight="1">
      <c r="A297" s="86"/>
      <c r="B297" s="83" t="s">
        <v>384</v>
      </c>
      <c r="C297" s="75" t="s">
        <v>70</v>
      </c>
      <c r="D297" s="75" t="s">
        <v>223</v>
      </c>
      <c r="E297" s="75" t="s">
        <v>359</v>
      </c>
      <c r="F297" s="75"/>
      <c r="G297" s="76">
        <f t="shared" si="17"/>
        <v>10457.505</v>
      </c>
      <c r="H297" s="76">
        <f t="shared" si="17"/>
        <v>10457.505</v>
      </c>
      <c r="I297" s="190">
        <f t="shared" si="15"/>
        <v>100</v>
      </c>
    </row>
    <row r="298" spans="1:9" ht="25.5">
      <c r="A298" s="86"/>
      <c r="B298" s="83" t="s">
        <v>36</v>
      </c>
      <c r="C298" s="75" t="s">
        <v>70</v>
      </c>
      <c r="D298" s="75" t="s">
        <v>223</v>
      </c>
      <c r="E298" s="75" t="s">
        <v>359</v>
      </c>
      <c r="F298" s="75" t="s">
        <v>80</v>
      </c>
      <c r="G298" s="76">
        <v>10457.505</v>
      </c>
      <c r="H298" s="76">
        <v>10457.505</v>
      </c>
      <c r="I298" s="190">
        <f t="shared" si="15"/>
        <v>100</v>
      </c>
    </row>
    <row r="299" spans="1:9" ht="18.75" customHeight="1">
      <c r="A299" s="86" t="s">
        <v>214</v>
      </c>
      <c r="B299" s="196" t="s">
        <v>15</v>
      </c>
      <c r="C299" s="75" t="s">
        <v>218</v>
      </c>
      <c r="D299" s="75"/>
      <c r="E299" s="75"/>
      <c r="F299" s="75"/>
      <c r="G299" s="76">
        <f>G300+G305+G315+G331</f>
        <v>44417.5699</v>
      </c>
      <c r="H299" s="76">
        <f>H300+H305+H315+H331</f>
        <v>41011.01101</v>
      </c>
      <c r="I299" s="190">
        <f t="shared" si="15"/>
        <v>92.33060498881547</v>
      </c>
    </row>
    <row r="300" spans="1:9" ht="15" customHeight="1">
      <c r="A300" s="86"/>
      <c r="B300" s="126" t="s">
        <v>32</v>
      </c>
      <c r="C300" s="75" t="s">
        <v>218</v>
      </c>
      <c r="D300" s="75" t="s">
        <v>220</v>
      </c>
      <c r="E300" s="75"/>
      <c r="F300" s="75"/>
      <c r="G300" s="76">
        <f aca="true" t="shared" si="18" ref="G300:H303">G301</f>
        <v>2209.393</v>
      </c>
      <c r="H300" s="76">
        <f t="shared" si="18"/>
        <v>2201.16315</v>
      </c>
      <c r="I300" s="190">
        <f t="shared" si="15"/>
        <v>99.62750628792614</v>
      </c>
    </row>
    <row r="301" spans="1:9" ht="25.5">
      <c r="A301" s="86"/>
      <c r="B301" s="126" t="s">
        <v>459</v>
      </c>
      <c r="C301" s="75" t="s">
        <v>218</v>
      </c>
      <c r="D301" s="75" t="s">
        <v>220</v>
      </c>
      <c r="E301" s="75" t="s">
        <v>317</v>
      </c>
      <c r="F301" s="75"/>
      <c r="G301" s="76">
        <f t="shared" si="18"/>
        <v>2209.393</v>
      </c>
      <c r="H301" s="76">
        <f t="shared" si="18"/>
        <v>2201.16315</v>
      </c>
      <c r="I301" s="190">
        <f t="shared" si="15"/>
        <v>99.62750628792614</v>
      </c>
    </row>
    <row r="302" spans="1:9" ht="18.75" customHeight="1">
      <c r="A302" s="86"/>
      <c r="B302" s="126" t="s">
        <v>442</v>
      </c>
      <c r="C302" s="75" t="s">
        <v>218</v>
      </c>
      <c r="D302" s="75" t="s">
        <v>220</v>
      </c>
      <c r="E302" s="75" t="s">
        <v>360</v>
      </c>
      <c r="F302" s="75"/>
      <c r="G302" s="76">
        <f t="shared" si="18"/>
        <v>2209.393</v>
      </c>
      <c r="H302" s="76">
        <f t="shared" si="18"/>
        <v>2201.16315</v>
      </c>
      <c r="I302" s="190">
        <f t="shared" si="15"/>
        <v>99.62750628792614</v>
      </c>
    </row>
    <row r="303" spans="1:9" ht="27" customHeight="1">
      <c r="A303" s="86"/>
      <c r="B303" s="99" t="s">
        <v>361</v>
      </c>
      <c r="C303" s="75" t="s">
        <v>218</v>
      </c>
      <c r="D303" s="75" t="s">
        <v>220</v>
      </c>
      <c r="E303" s="75" t="s">
        <v>524</v>
      </c>
      <c r="F303" s="75"/>
      <c r="G303" s="76">
        <f t="shared" si="18"/>
        <v>2209.393</v>
      </c>
      <c r="H303" s="76">
        <f t="shared" si="18"/>
        <v>2201.16315</v>
      </c>
      <c r="I303" s="190">
        <f t="shared" si="15"/>
        <v>99.62750628792614</v>
      </c>
    </row>
    <row r="304" spans="1:9" ht="12.75">
      <c r="A304" s="86"/>
      <c r="B304" s="83" t="s">
        <v>81</v>
      </c>
      <c r="C304" s="75" t="s">
        <v>218</v>
      </c>
      <c r="D304" s="75" t="s">
        <v>220</v>
      </c>
      <c r="E304" s="75" t="s">
        <v>524</v>
      </c>
      <c r="F304" s="75" t="s">
        <v>82</v>
      </c>
      <c r="G304" s="76">
        <f>' пр 8 '!G260</f>
        <v>2209.393</v>
      </c>
      <c r="H304" s="76">
        <f>' пр 8 '!H260</f>
        <v>2201.16315</v>
      </c>
      <c r="I304" s="190">
        <f t="shared" si="15"/>
        <v>99.62750628792614</v>
      </c>
    </row>
    <row r="305" spans="1:9" ht="12.75">
      <c r="A305" s="86"/>
      <c r="B305" s="126" t="s">
        <v>268</v>
      </c>
      <c r="C305" s="75" t="s">
        <v>218</v>
      </c>
      <c r="D305" s="75" t="s">
        <v>222</v>
      </c>
      <c r="E305" s="75"/>
      <c r="F305" s="75"/>
      <c r="G305" s="76">
        <f>G306+G311</f>
        <v>10618.28518</v>
      </c>
      <c r="H305" s="76">
        <f>H306+H311</f>
        <v>8660.22327</v>
      </c>
      <c r="I305" s="190">
        <f t="shared" si="15"/>
        <v>81.5595279576019</v>
      </c>
    </row>
    <row r="306" spans="1:9" ht="25.5">
      <c r="A306" s="86"/>
      <c r="B306" s="126" t="s">
        <v>459</v>
      </c>
      <c r="C306" s="75" t="s">
        <v>218</v>
      </c>
      <c r="D306" s="75" t="s">
        <v>222</v>
      </c>
      <c r="E306" s="75" t="s">
        <v>317</v>
      </c>
      <c r="F306" s="75"/>
      <c r="G306" s="76">
        <f>G307</f>
        <v>10474</v>
      </c>
      <c r="H306" s="76">
        <f>H307</f>
        <v>8660.22327</v>
      </c>
      <c r="I306" s="190">
        <f t="shared" si="15"/>
        <v>82.68305585258736</v>
      </c>
    </row>
    <row r="307" spans="1:9" ht="18" customHeight="1">
      <c r="A307" s="86"/>
      <c r="B307" s="126" t="s">
        <v>447</v>
      </c>
      <c r="C307" s="75" t="s">
        <v>218</v>
      </c>
      <c r="D307" s="75" t="s">
        <v>222</v>
      </c>
      <c r="E307" s="75" t="s">
        <v>360</v>
      </c>
      <c r="F307" s="75"/>
      <c r="G307" s="76">
        <f>G308</f>
        <v>10474</v>
      </c>
      <c r="H307" s="76">
        <f>H308</f>
        <v>8660.22327</v>
      </c>
      <c r="I307" s="190">
        <f t="shared" si="15"/>
        <v>82.68305585258736</v>
      </c>
    </row>
    <row r="308" spans="1:9" ht="40.5" customHeight="1">
      <c r="A308" s="195"/>
      <c r="B308" s="83" t="s">
        <v>443</v>
      </c>
      <c r="C308" s="75" t="s">
        <v>218</v>
      </c>
      <c r="D308" s="75" t="s">
        <v>222</v>
      </c>
      <c r="E308" s="75" t="s">
        <v>363</v>
      </c>
      <c r="F308" s="75"/>
      <c r="G308" s="76">
        <f>G309+G310</f>
        <v>10474</v>
      </c>
      <c r="H308" s="76">
        <f>H309+H310</f>
        <v>8660.22327</v>
      </c>
      <c r="I308" s="190">
        <f t="shared" si="15"/>
        <v>82.68305585258736</v>
      </c>
    </row>
    <row r="309" spans="1:9" ht="25.5">
      <c r="A309" s="86"/>
      <c r="B309" s="82" t="s">
        <v>282</v>
      </c>
      <c r="C309" s="75" t="s">
        <v>218</v>
      </c>
      <c r="D309" s="75" t="s">
        <v>222</v>
      </c>
      <c r="E309" s="75" t="s">
        <v>363</v>
      </c>
      <c r="F309" s="75" t="s">
        <v>285</v>
      </c>
      <c r="G309" s="76">
        <v>716</v>
      </c>
      <c r="H309" s="76">
        <v>716</v>
      </c>
      <c r="I309" s="190">
        <f t="shared" si="15"/>
        <v>100</v>
      </c>
    </row>
    <row r="310" spans="1:9" ht="12.75">
      <c r="A310" s="195"/>
      <c r="B310" s="83" t="s">
        <v>81</v>
      </c>
      <c r="C310" s="75" t="s">
        <v>218</v>
      </c>
      <c r="D310" s="75" t="s">
        <v>222</v>
      </c>
      <c r="E310" s="75" t="s">
        <v>363</v>
      </c>
      <c r="F310" s="75" t="s">
        <v>82</v>
      </c>
      <c r="G310" s="76">
        <f>' пр 8 '!G266</f>
        <v>9758</v>
      </c>
      <c r="H310" s="76">
        <f>' пр 8 '!H266</f>
        <v>7944.22327</v>
      </c>
      <c r="I310" s="190">
        <f t="shared" si="15"/>
        <v>81.4124130969461</v>
      </c>
    </row>
    <row r="311" spans="1:9" ht="31.5" customHeight="1">
      <c r="A311" s="195"/>
      <c r="B311" s="91" t="s">
        <v>525</v>
      </c>
      <c r="C311" s="75" t="s">
        <v>218</v>
      </c>
      <c r="D311" s="75" t="s">
        <v>222</v>
      </c>
      <c r="E311" s="75" t="s">
        <v>452</v>
      </c>
      <c r="F311" s="75"/>
      <c r="G311" s="76">
        <f aca="true" t="shared" si="19" ref="G311:H313">G312</f>
        <v>144.28518</v>
      </c>
      <c r="H311" s="76">
        <f t="shared" si="19"/>
        <v>0</v>
      </c>
      <c r="I311" s="190">
        <f t="shared" si="15"/>
        <v>0</v>
      </c>
    </row>
    <row r="312" spans="1:9" ht="28.5" customHeight="1">
      <c r="A312" s="195"/>
      <c r="B312" s="91" t="s">
        <v>526</v>
      </c>
      <c r="C312" s="75" t="s">
        <v>218</v>
      </c>
      <c r="D312" s="75" t="s">
        <v>222</v>
      </c>
      <c r="E312" s="75" t="s">
        <v>492</v>
      </c>
      <c r="F312" s="75"/>
      <c r="G312" s="76">
        <f t="shared" si="19"/>
        <v>144.28518</v>
      </c>
      <c r="H312" s="76">
        <f t="shared" si="19"/>
        <v>0</v>
      </c>
      <c r="I312" s="190">
        <f t="shared" si="15"/>
        <v>0</v>
      </c>
    </row>
    <row r="313" spans="1:9" ht="40.5" customHeight="1">
      <c r="A313" s="195"/>
      <c r="B313" s="91" t="s">
        <v>395</v>
      </c>
      <c r="C313" s="75" t="s">
        <v>218</v>
      </c>
      <c r="D313" s="75" t="s">
        <v>222</v>
      </c>
      <c r="E313" s="75" t="s">
        <v>378</v>
      </c>
      <c r="F313" s="75"/>
      <c r="G313" s="76">
        <f t="shared" si="19"/>
        <v>144.28518</v>
      </c>
      <c r="H313" s="76">
        <f t="shared" si="19"/>
        <v>0</v>
      </c>
      <c r="I313" s="190">
        <f t="shared" si="15"/>
        <v>0</v>
      </c>
    </row>
    <row r="314" spans="1:9" ht="15.75" customHeight="1">
      <c r="A314" s="195"/>
      <c r="B314" s="82" t="s">
        <v>81</v>
      </c>
      <c r="C314" s="75" t="s">
        <v>218</v>
      </c>
      <c r="D314" s="75" t="s">
        <v>222</v>
      </c>
      <c r="E314" s="75" t="s">
        <v>378</v>
      </c>
      <c r="F314" s="75" t="s">
        <v>82</v>
      </c>
      <c r="G314" s="76">
        <v>144.28518</v>
      </c>
      <c r="H314" s="76">
        <v>0</v>
      </c>
      <c r="I314" s="190">
        <f t="shared" si="15"/>
        <v>0</v>
      </c>
    </row>
    <row r="315" spans="1:9" ht="12.75">
      <c r="A315" s="195"/>
      <c r="B315" s="83" t="s">
        <v>58</v>
      </c>
      <c r="C315" s="75" t="s">
        <v>218</v>
      </c>
      <c r="D315" s="75" t="s">
        <v>223</v>
      </c>
      <c r="E315" s="75"/>
      <c r="F315" s="75"/>
      <c r="G315" s="76">
        <f>G316</f>
        <v>30272.89172</v>
      </c>
      <c r="H315" s="76">
        <f>H316</f>
        <v>28946.26843</v>
      </c>
      <c r="I315" s="190">
        <f t="shared" si="15"/>
        <v>95.6177847089396</v>
      </c>
    </row>
    <row r="316" spans="1:9" ht="25.5">
      <c r="A316" s="195"/>
      <c r="B316" s="126" t="s">
        <v>459</v>
      </c>
      <c r="C316" s="75" t="s">
        <v>218</v>
      </c>
      <c r="D316" s="75" t="s">
        <v>223</v>
      </c>
      <c r="E316" s="75" t="s">
        <v>317</v>
      </c>
      <c r="F316" s="75"/>
      <c r="G316" s="76">
        <f>G317+G327</f>
        <v>30272.89172</v>
      </c>
      <c r="H316" s="76">
        <f>H317+H327</f>
        <v>28946.26843</v>
      </c>
      <c r="I316" s="190">
        <f t="shared" si="15"/>
        <v>95.6177847089396</v>
      </c>
    </row>
    <row r="317" spans="1:9" ht="18" customHeight="1">
      <c r="A317" s="195"/>
      <c r="B317" s="137" t="s">
        <v>398</v>
      </c>
      <c r="C317" s="75" t="s">
        <v>218</v>
      </c>
      <c r="D317" s="75" t="s">
        <v>223</v>
      </c>
      <c r="E317" s="75" t="s">
        <v>318</v>
      </c>
      <c r="F317" s="75"/>
      <c r="G317" s="76">
        <f>G318+G321+G324</f>
        <v>26249.69172</v>
      </c>
      <c r="H317" s="76">
        <f>H318+H321+H324</f>
        <v>24923.06843</v>
      </c>
      <c r="I317" s="190">
        <f t="shared" si="15"/>
        <v>94.94613763791662</v>
      </c>
    </row>
    <row r="318" spans="1:9" ht="67.5" customHeight="1">
      <c r="A318" s="86"/>
      <c r="B318" s="99" t="s">
        <v>445</v>
      </c>
      <c r="C318" s="75" t="s">
        <v>218</v>
      </c>
      <c r="D318" s="75" t="s">
        <v>223</v>
      </c>
      <c r="E318" s="75" t="s">
        <v>319</v>
      </c>
      <c r="F318" s="75"/>
      <c r="G318" s="76">
        <f>G319+G320</f>
        <v>2869.0649999999996</v>
      </c>
      <c r="H318" s="76">
        <f>H319+H320</f>
        <v>2505.46213</v>
      </c>
      <c r="I318" s="190">
        <f t="shared" si="15"/>
        <v>87.32678172157132</v>
      </c>
    </row>
    <row r="319" spans="1:9" ht="25.5">
      <c r="A319" s="86"/>
      <c r="B319" s="82" t="s">
        <v>282</v>
      </c>
      <c r="C319" s="75" t="s">
        <v>218</v>
      </c>
      <c r="D319" s="75" t="s">
        <v>223</v>
      </c>
      <c r="E319" s="75" t="s">
        <v>319</v>
      </c>
      <c r="F319" s="75" t="s">
        <v>285</v>
      </c>
      <c r="G319" s="76">
        <f>' пр 8 '!G271</f>
        <v>66.106</v>
      </c>
      <c r="H319" s="76">
        <f>' пр 8 '!H271</f>
        <v>66.106</v>
      </c>
      <c r="I319" s="190">
        <f t="shared" si="15"/>
        <v>100</v>
      </c>
    </row>
    <row r="320" spans="1:9" ht="12.75">
      <c r="A320" s="86"/>
      <c r="B320" s="83" t="s">
        <v>81</v>
      </c>
      <c r="C320" s="75" t="s">
        <v>218</v>
      </c>
      <c r="D320" s="75" t="s">
        <v>223</v>
      </c>
      <c r="E320" s="75" t="s">
        <v>319</v>
      </c>
      <c r="F320" s="75" t="s">
        <v>82</v>
      </c>
      <c r="G320" s="76">
        <f>' пр 8 '!G272</f>
        <v>2802.959</v>
      </c>
      <c r="H320" s="76">
        <f>' пр 8 '!H272</f>
        <v>2439.35613</v>
      </c>
      <c r="I320" s="190">
        <f t="shared" si="15"/>
        <v>87.02789195275422</v>
      </c>
    </row>
    <row r="321" spans="1:9" ht="192.75" customHeight="1">
      <c r="A321" s="195"/>
      <c r="B321" s="87" t="s">
        <v>444</v>
      </c>
      <c r="C321" s="75" t="s">
        <v>218</v>
      </c>
      <c r="D321" s="75" t="s">
        <v>223</v>
      </c>
      <c r="E321" s="75" t="s">
        <v>556</v>
      </c>
      <c r="F321" s="75"/>
      <c r="G321" s="76">
        <f>G322+G323</f>
        <v>23306.166</v>
      </c>
      <c r="H321" s="76">
        <f>H322+H323</f>
        <v>22343.14558</v>
      </c>
      <c r="I321" s="190">
        <f t="shared" si="15"/>
        <v>95.86795863377957</v>
      </c>
    </row>
    <row r="322" spans="1:9" ht="25.5">
      <c r="A322" s="86"/>
      <c r="B322" s="82" t="s">
        <v>282</v>
      </c>
      <c r="C322" s="75" t="s">
        <v>218</v>
      </c>
      <c r="D322" s="75" t="s">
        <v>223</v>
      </c>
      <c r="E322" s="75" t="s">
        <v>556</v>
      </c>
      <c r="F322" s="75" t="s">
        <v>285</v>
      </c>
      <c r="G322" s="76">
        <f>' пр 8 '!G274</f>
        <v>3977.0648</v>
      </c>
      <c r="H322" s="76">
        <f>' пр 8 '!H274</f>
        <v>3977.0648</v>
      </c>
      <c r="I322" s="190">
        <f t="shared" si="15"/>
        <v>100</v>
      </c>
    </row>
    <row r="323" spans="1:9" ht="12.75">
      <c r="A323" s="86"/>
      <c r="B323" s="83" t="s">
        <v>81</v>
      </c>
      <c r="C323" s="75" t="s">
        <v>218</v>
      </c>
      <c r="D323" s="75" t="s">
        <v>223</v>
      </c>
      <c r="E323" s="75" t="s">
        <v>556</v>
      </c>
      <c r="F323" s="75" t="s">
        <v>82</v>
      </c>
      <c r="G323" s="76">
        <f>' пр 8 '!G275</f>
        <v>19329.1012</v>
      </c>
      <c r="H323" s="76">
        <f>' пр 8 '!H275</f>
        <v>18366.08078</v>
      </c>
      <c r="I323" s="190">
        <f t="shared" si="15"/>
        <v>95.01776926906462</v>
      </c>
    </row>
    <row r="324" spans="1:9" ht="30.75" customHeight="1">
      <c r="A324" s="86"/>
      <c r="B324" s="138" t="s">
        <v>446</v>
      </c>
      <c r="C324" s="75" t="s">
        <v>218</v>
      </c>
      <c r="D324" s="75" t="s">
        <v>223</v>
      </c>
      <c r="E324" s="75" t="s">
        <v>365</v>
      </c>
      <c r="F324" s="75"/>
      <c r="G324" s="76">
        <f>G325</f>
        <v>74.46072</v>
      </c>
      <c r="H324" s="76">
        <f>H325</f>
        <v>74.46072</v>
      </c>
      <c r="I324" s="190">
        <f t="shared" si="15"/>
        <v>100</v>
      </c>
    </row>
    <row r="325" spans="1:9" ht="15.75" customHeight="1">
      <c r="A325" s="195"/>
      <c r="B325" s="139" t="s">
        <v>157</v>
      </c>
      <c r="C325" s="79" t="s">
        <v>218</v>
      </c>
      <c r="D325" s="79" t="s">
        <v>223</v>
      </c>
      <c r="E325" s="79" t="s">
        <v>527</v>
      </c>
      <c r="F325" s="75"/>
      <c r="G325" s="76">
        <f>G326</f>
        <v>74.46072</v>
      </c>
      <c r="H325" s="76">
        <f>H326</f>
        <v>74.46072</v>
      </c>
      <c r="I325" s="190">
        <f t="shared" si="15"/>
        <v>100</v>
      </c>
    </row>
    <row r="326" spans="1:9" ht="12.75">
      <c r="A326" s="195"/>
      <c r="B326" s="83" t="s">
        <v>81</v>
      </c>
      <c r="C326" s="75" t="s">
        <v>218</v>
      </c>
      <c r="D326" s="75" t="s">
        <v>223</v>
      </c>
      <c r="E326" s="75" t="s">
        <v>365</v>
      </c>
      <c r="F326" s="75" t="s">
        <v>82</v>
      </c>
      <c r="G326" s="76">
        <f>' пр 8 '!G279</f>
        <v>74.46072</v>
      </c>
      <c r="H326" s="76">
        <f>' пр 8 '!H279</f>
        <v>74.46072</v>
      </c>
      <c r="I326" s="190">
        <f t="shared" si="15"/>
        <v>100</v>
      </c>
    </row>
    <row r="327" spans="1:9" ht="18" customHeight="1">
      <c r="A327" s="195"/>
      <c r="B327" s="126" t="s">
        <v>453</v>
      </c>
      <c r="C327" s="75" t="s">
        <v>218</v>
      </c>
      <c r="D327" s="75" t="s">
        <v>223</v>
      </c>
      <c r="E327" s="75" t="s">
        <v>379</v>
      </c>
      <c r="F327" s="75"/>
      <c r="G327" s="76">
        <f>G328</f>
        <v>4023.2000000000003</v>
      </c>
      <c r="H327" s="76">
        <f>H328</f>
        <v>4023.2000000000003</v>
      </c>
      <c r="I327" s="190">
        <f t="shared" si="15"/>
        <v>100</v>
      </c>
    </row>
    <row r="328" spans="1:9" ht="49.5" customHeight="1">
      <c r="A328" s="195"/>
      <c r="B328" s="87" t="s">
        <v>561</v>
      </c>
      <c r="C328" s="75" t="s">
        <v>218</v>
      </c>
      <c r="D328" s="75" t="s">
        <v>223</v>
      </c>
      <c r="E328" s="75" t="s">
        <v>380</v>
      </c>
      <c r="F328" s="75"/>
      <c r="G328" s="76">
        <f>G329+G330</f>
        <v>4023.2000000000003</v>
      </c>
      <c r="H328" s="76">
        <f>H329+H330</f>
        <v>4023.2000000000003</v>
      </c>
      <c r="I328" s="190">
        <f t="shared" si="15"/>
        <v>100</v>
      </c>
    </row>
    <row r="329" spans="1:9" ht="25.5">
      <c r="A329" s="86"/>
      <c r="B329" s="82" t="s">
        <v>282</v>
      </c>
      <c r="C329" s="75" t="s">
        <v>218</v>
      </c>
      <c r="D329" s="75" t="s">
        <v>223</v>
      </c>
      <c r="E329" s="75" t="s">
        <v>380</v>
      </c>
      <c r="F329" s="75" t="s">
        <v>285</v>
      </c>
      <c r="G329" s="76">
        <v>50.445</v>
      </c>
      <c r="H329" s="76">
        <v>50.445</v>
      </c>
      <c r="I329" s="190">
        <f t="shared" si="15"/>
        <v>100</v>
      </c>
    </row>
    <row r="330" spans="1:9" ht="25.5">
      <c r="A330" s="195"/>
      <c r="B330" s="83" t="s">
        <v>349</v>
      </c>
      <c r="C330" s="75" t="s">
        <v>218</v>
      </c>
      <c r="D330" s="75" t="s">
        <v>223</v>
      </c>
      <c r="E330" s="75" t="s">
        <v>380</v>
      </c>
      <c r="F330" s="75" t="s">
        <v>150</v>
      </c>
      <c r="G330" s="76">
        <v>3972.755</v>
      </c>
      <c r="H330" s="76">
        <v>3972.755</v>
      </c>
      <c r="I330" s="190">
        <f t="shared" si="15"/>
        <v>100</v>
      </c>
    </row>
    <row r="331" spans="1:9" ht="12.75">
      <c r="A331" s="86"/>
      <c r="B331" s="126" t="s">
        <v>60</v>
      </c>
      <c r="C331" s="75" t="s">
        <v>218</v>
      </c>
      <c r="D331" s="75" t="s">
        <v>39</v>
      </c>
      <c r="E331" s="75"/>
      <c r="F331" s="75"/>
      <c r="G331" s="76">
        <f>G332</f>
        <v>1317</v>
      </c>
      <c r="H331" s="76">
        <f>H332</f>
        <v>1203.35616</v>
      </c>
      <c r="I331" s="190">
        <f t="shared" si="15"/>
        <v>91.37100683371298</v>
      </c>
    </row>
    <row r="332" spans="1:9" ht="25.5">
      <c r="A332" s="86"/>
      <c r="B332" s="83" t="s">
        <v>502</v>
      </c>
      <c r="C332" s="75" t="s">
        <v>218</v>
      </c>
      <c r="D332" s="75" t="s">
        <v>39</v>
      </c>
      <c r="E332" s="75" t="s">
        <v>317</v>
      </c>
      <c r="F332" s="75"/>
      <c r="G332" s="76">
        <f>G333</f>
        <v>1317</v>
      </c>
      <c r="H332" s="76">
        <f>H333</f>
        <v>1203.35616</v>
      </c>
      <c r="I332" s="190">
        <f t="shared" si="15"/>
        <v>91.37100683371298</v>
      </c>
    </row>
    <row r="333" spans="1:9" ht="17.25" customHeight="1">
      <c r="A333" s="86"/>
      <c r="B333" s="82" t="s">
        <v>399</v>
      </c>
      <c r="C333" s="75" t="s">
        <v>218</v>
      </c>
      <c r="D333" s="75" t="s">
        <v>39</v>
      </c>
      <c r="E333" s="75" t="s">
        <v>360</v>
      </c>
      <c r="F333" s="75"/>
      <c r="G333" s="76">
        <f>G334+G336+G338+G340+G342+G344</f>
        <v>1317</v>
      </c>
      <c r="H333" s="76">
        <f>H334+H336+H338+H340+H342+H344</f>
        <v>1203.35616</v>
      </c>
      <c r="I333" s="190">
        <f t="shared" si="15"/>
        <v>91.37100683371298</v>
      </c>
    </row>
    <row r="334" spans="1:9" ht="29.25" customHeight="1">
      <c r="A334" s="86"/>
      <c r="B334" s="82" t="s">
        <v>366</v>
      </c>
      <c r="C334" s="75" t="s">
        <v>218</v>
      </c>
      <c r="D334" s="75" t="s">
        <v>39</v>
      </c>
      <c r="E334" s="75" t="s">
        <v>320</v>
      </c>
      <c r="F334" s="75"/>
      <c r="G334" s="76">
        <f>G335</f>
        <v>447</v>
      </c>
      <c r="H334" s="76">
        <f>H335</f>
        <v>446.98</v>
      </c>
      <c r="I334" s="190">
        <f t="shared" si="15"/>
        <v>99.99552572706935</v>
      </c>
    </row>
    <row r="335" spans="1:9" ht="12.75">
      <c r="A335" s="86"/>
      <c r="B335" s="82" t="s">
        <v>81</v>
      </c>
      <c r="C335" s="75" t="s">
        <v>218</v>
      </c>
      <c r="D335" s="75" t="s">
        <v>39</v>
      </c>
      <c r="E335" s="75" t="s">
        <v>320</v>
      </c>
      <c r="F335" s="75" t="s">
        <v>82</v>
      </c>
      <c r="G335" s="76">
        <f>' пр 8 '!G284</f>
        <v>447</v>
      </c>
      <c r="H335" s="76">
        <f>' пр 8 '!H284</f>
        <v>446.98</v>
      </c>
      <c r="I335" s="190">
        <f t="shared" si="15"/>
        <v>99.99552572706935</v>
      </c>
    </row>
    <row r="336" spans="1:9" ht="28.5" customHeight="1">
      <c r="A336" s="86"/>
      <c r="B336" s="82" t="s">
        <v>367</v>
      </c>
      <c r="C336" s="75" t="s">
        <v>218</v>
      </c>
      <c r="D336" s="75" t="s">
        <v>39</v>
      </c>
      <c r="E336" s="75" t="s">
        <v>368</v>
      </c>
      <c r="F336" s="75"/>
      <c r="G336" s="76">
        <f>G337</f>
        <v>330</v>
      </c>
      <c r="H336" s="76">
        <f>H337</f>
        <v>330</v>
      </c>
      <c r="I336" s="190">
        <f aca="true" t="shared" si="20" ref="I336:I358">H336/G336*100</f>
        <v>100</v>
      </c>
    </row>
    <row r="337" spans="1:9" ht="12.75">
      <c r="A337" s="86"/>
      <c r="B337" s="82" t="s">
        <v>81</v>
      </c>
      <c r="C337" s="75" t="s">
        <v>218</v>
      </c>
      <c r="D337" s="75" t="s">
        <v>39</v>
      </c>
      <c r="E337" s="75" t="s">
        <v>368</v>
      </c>
      <c r="F337" s="75" t="s">
        <v>82</v>
      </c>
      <c r="G337" s="76">
        <f>' пр 8 '!G286</f>
        <v>330</v>
      </c>
      <c r="H337" s="76">
        <f>' пр 8 '!H286</f>
        <v>330</v>
      </c>
      <c r="I337" s="190">
        <f t="shared" si="20"/>
        <v>100</v>
      </c>
    </row>
    <row r="338" spans="1:9" ht="63" customHeight="1">
      <c r="A338" s="86"/>
      <c r="B338" s="82" t="s">
        <v>369</v>
      </c>
      <c r="C338" s="75" t="s">
        <v>218</v>
      </c>
      <c r="D338" s="75" t="s">
        <v>39</v>
      </c>
      <c r="E338" s="75" t="s">
        <v>370</v>
      </c>
      <c r="F338" s="75"/>
      <c r="G338" s="76">
        <f>G339</f>
        <v>240</v>
      </c>
      <c r="H338" s="76">
        <f>H339</f>
        <v>221</v>
      </c>
      <c r="I338" s="190">
        <f t="shared" si="20"/>
        <v>92.08333333333333</v>
      </c>
    </row>
    <row r="339" spans="1:9" ht="12.75">
      <c r="A339" s="86"/>
      <c r="B339" s="82" t="s">
        <v>81</v>
      </c>
      <c r="C339" s="75" t="s">
        <v>218</v>
      </c>
      <c r="D339" s="75" t="s">
        <v>39</v>
      </c>
      <c r="E339" s="75" t="s">
        <v>370</v>
      </c>
      <c r="F339" s="75" t="s">
        <v>82</v>
      </c>
      <c r="G339" s="76">
        <f>' пр 8 '!G288</f>
        <v>240</v>
      </c>
      <c r="H339" s="76">
        <f>' пр 8 '!H288</f>
        <v>221</v>
      </c>
      <c r="I339" s="190">
        <f t="shared" si="20"/>
        <v>92.08333333333333</v>
      </c>
    </row>
    <row r="340" spans="1:9" ht="38.25">
      <c r="A340" s="195"/>
      <c r="B340" s="82" t="s">
        <v>515</v>
      </c>
      <c r="C340" s="75" t="s">
        <v>218</v>
      </c>
      <c r="D340" s="75" t="s">
        <v>39</v>
      </c>
      <c r="E340" s="75" t="s">
        <v>371</v>
      </c>
      <c r="F340" s="75"/>
      <c r="G340" s="76">
        <f>G341</f>
        <v>100</v>
      </c>
      <c r="H340" s="76">
        <f>H341</f>
        <v>92</v>
      </c>
      <c r="I340" s="190">
        <f t="shared" si="20"/>
        <v>92</v>
      </c>
    </row>
    <row r="341" spans="1:9" ht="12.75">
      <c r="A341" s="195"/>
      <c r="B341" s="82" t="s">
        <v>81</v>
      </c>
      <c r="C341" s="75" t="s">
        <v>218</v>
      </c>
      <c r="D341" s="75" t="s">
        <v>39</v>
      </c>
      <c r="E341" s="75" t="s">
        <v>371</v>
      </c>
      <c r="F341" s="75" t="s">
        <v>82</v>
      </c>
      <c r="G341" s="76">
        <f>' пр 8 '!G292</f>
        <v>100</v>
      </c>
      <c r="H341" s="76">
        <f>' пр 8 '!H292</f>
        <v>92</v>
      </c>
      <c r="I341" s="190">
        <f t="shared" si="20"/>
        <v>92</v>
      </c>
    </row>
    <row r="342" spans="1:9" ht="39.75" customHeight="1">
      <c r="A342" s="86"/>
      <c r="B342" s="82" t="s">
        <v>511</v>
      </c>
      <c r="C342" s="75" t="s">
        <v>218</v>
      </c>
      <c r="D342" s="75" t="s">
        <v>39</v>
      </c>
      <c r="E342" s="75" t="s">
        <v>557</v>
      </c>
      <c r="F342" s="75"/>
      <c r="G342" s="76">
        <f>G343</f>
        <v>30</v>
      </c>
      <c r="H342" s="76">
        <f>H343</f>
        <v>14.57616</v>
      </c>
      <c r="I342" s="190">
        <f t="shared" si="20"/>
        <v>48.587199999999996</v>
      </c>
    </row>
    <row r="343" spans="1:9" ht="12.75">
      <c r="A343" s="195"/>
      <c r="B343" s="82" t="s">
        <v>81</v>
      </c>
      <c r="C343" s="75" t="s">
        <v>218</v>
      </c>
      <c r="D343" s="75" t="s">
        <v>39</v>
      </c>
      <c r="E343" s="75" t="s">
        <v>557</v>
      </c>
      <c r="F343" s="75" t="s">
        <v>82</v>
      </c>
      <c r="G343" s="76">
        <f>' пр 8 '!G290</f>
        <v>30</v>
      </c>
      <c r="H343" s="76">
        <f>' пр 8 '!H290</f>
        <v>14.57616</v>
      </c>
      <c r="I343" s="190">
        <f t="shared" si="20"/>
        <v>48.587199999999996</v>
      </c>
    </row>
    <row r="344" spans="1:9" ht="30" customHeight="1">
      <c r="A344" s="86"/>
      <c r="B344" s="77" t="s">
        <v>661</v>
      </c>
      <c r="C344" s="75" t="s">
        <v>123</v>
      </c>
      <c r="D344" s="75" t="s">
        <v>126</v>
      </c>
      <c r="E344" s="75" t="s">
        <v>660</v>
      </c>
      <c r="F344" s="75"/>
      <c r="G344" s="76">
        <f>G345</f>
        <v>170</v>
      </c>
      <c r="H344" s="76">
        <f>H345</f>
        <v>98.8</v>
      </c>
      <c r="I344" s="190">
        <f t="shared" si="20"/>
        <v>58.11764705882353</v>
      </c>
    </row>
    <row r="345" spans="1:9" ht="17.25" customHeight="1">
      <c r="A345" s="86"/>
      <c r="B345" s="77" t="s">
        <v>81</v>
      </c>
      <c r="C345" s="75" t="s">
        <v>123</v>
      </c>
      <c r="D345" s="75" t="s">
        <v>126</v>
      </c>
      <c r="E345" s="75" t="s">
        <v>660</v>
      </c>
      <c r="F345" s="75" t="s">
        <v>82</v>
      </c>
      <c r="G345" s="76">
        <f>' пр 8 '!G294</f>
        <v>170</v>
      </c>
      <c r="H345" s="76">
        <f>' пр 8 '!H294</f>
        <v>98.8</v>
      </c>
      <c r="I345" s="190">
        <f t="shared" si="20"/>
        <v>58.11764705882353</v>
      </c>
    </row>
    <row r="346" spans="1:9" ht="15">
      <c r="A346" s="86" t="s">
        <v>217</v>
      </c>
      <c r="B346" s="191" t="s">
        <v>31</v>
      </c>
      <c r="C346" s="75" t="s">
        <v>196</v>
      </c>
      <c r="D346" s="75"/>
      <c r="E346" s="75"/>
      <c r="F346" s="75"/>
      <c r="G346" s="76">
        <f>G347+G353</f>
        <v>1230</v>
      </c>
      <c r="H346" s="76">
        <f>H347+H353</f>
        <v>1230</v>
      </c>
      <c r="I346" s="190">
        <f t="shared" si="20"/>
        <v>100</v>
      </c>
    </row>
    <row r="347" spans="1:9" ht="12.75">
      <c r="A347" s="195"/>
      <c r="B347" s="83" t="s">
        <v>176</v>
      </c>
      <c r="C347" s="75" t="s">
        <v>196</v>
      </c>
      <c r="D347" s="75" t="s">
        <v>220</v>
      </c>
      <c r="E347" s="75"/>
      <c r="F347" s="75"/>
      <c r="G347" s="76">
        <f aca="true" t="shared" si="21" ref="G347:H349">G348</f>
        <v>900</v>
      </c>
      <c r="H347" s="76">
        <f t="shared" si="21"/>
        <v>900</v>
      </c>
      <c r="I347" s="190">
        <f t="shared" si="20"/>
        <v>100</v>
      </c>
    </row>
    <row r="348" spans="1:9" ht="25.5">
      <c r="A348" s="86"/>
      <c r="B348" s="83" t="s">
        <v>470</v>
      </c>
      <c r="C348" s="75" t="s">
        <v>196</v>
      </c>
      <c r="D348" s="75" t="s">
        <v>220</v>
      </c>
      <c r="E348" s="75" t="s">
        <v>448</v>
      </c>
      <c r="F348" s="75"/>
      <c r="G348" s="76">
        <f t="shared" si="21"/>
        <v>900</v>
      </c>
      <c r="H348" s="76">
        <f t="shared" si="21"/>
        <v>900</v>
      </c>
      <c r="I348" s="190">
        <f t="shared" si="20"/>
        <v>100</v>
      </c>
    </row>
    <row r="349" spans="1:9" ht="25.5">
      <c r="A349" s="86"/>
      <c r="B349" s="83" t="s">
        <v>528</v>
      </c>
      <c r="C349" s="75" t="s">
        <v>196</v>
      </c>
      <c r="D349" s="75" t="s">
        <v>220</v>
      </c>
      <c r="E349" s="75" t="s">
        <v>490</v>
      </c>
      <c r="F349" s="75"/>
      <c r="G349" s="76">
        <f t="shared" si="21"/>
        <v>900</v>
      </c>
      <c r="H349" s="76">
        <f t="shared" si="21"/>
        <v>900</v>
      </c>
      <c r="I349" s="190">
        <f t="shared" si="20"/>
        <v>100</v>
      </c>
    </row>
    <row r="350" spans="1:9" ht="42.75" customHeight="1">
      <c r="A350" s="86"/>
      <c r="B350" s="83" t="s">
        <v>393</v>
      </c>
      <c r="C350" s="75" t="s">
        <v>196</v>
      </c>
      <c r="D350" s="75" t="s">
        <v>220</v>
      </c>
      <c r="E350" s="75" t="s">
        <v>372</v>
      </c>
      <c r="F350" s="75"/>
      <c r="G350" s="76">
        <f>G351+G352</f>
        <v>900</v>
      </c>
      <c r="H350" s="76">
        <f>H351+H352</f>
        <v>900</v>
      </c>
      <c r="I350" s="190">
        <f t="shared" si="20"/>
        <v>100</v>
      </c>
    </row>
    <row r="351" spans="1:9" ht="26.25" customHeight="1">
      <c r="A351" s="195"/>
      <c r="B351" s="82" t="s">
        <v>282</v>
      </c>
      <c r="C351" s="75" t="s">
        <v>196</v>
      </c>
      <c r="D351" s="75" t="s">
        <v>220</v>
      </c>
      <c r="E351" s="75" t="s">
        <v>372</v>
      </c>
      <c r="F351" s="75" t="s">
        <v>285</v>
      </c>
      <c r="G351" s="76">
        <f>' пр 8 '!G299</f>
        <v>400</v>
      </c>
      <c r="H351" s="76">
        <f>' пр 8 '!H299</f>
        <v>400</v>
      </c>
      <c r="I351" s="190">
        <f t="shared" si="20"/>
        <v>100</v>
      </c>
    </row>
    <row r="352" spans="1:9" ht="25.5">
      <c r="A352" s="86"/>
      <c r="B352" s="83" t="s">
        <v>36</v>
      </c>
      <c r="C352" s="75" t="s">
        <v>196</v>
      </c>
      <c r="D352" s="75" t="s">
        <v>220</v>
      </c>
      <c r="E352" s="75" t="s">
        <v>372</v>
      </c>
      <c r="F352" s="75" t="s">
        <v>80</v>
      </c>
      <c r="G352" s="76">
        <v>500</v>
      </c>
      <c r="H352" s="76">
        <v>500</v>
      </c>
      <c r="I352" s="190">
        <f t="shared" si="20"/>
        <v>100</v>
      </c>
    </row>
    <row r="353" spans="1:9" ht="12.75">
      <c r="A353" s="195"/>
      <c r="B353" s="83" t="s">
        <v>609</v>
      </c>
      <c r="C353" s="75" t="s">
        <v>196</v>
      </c>
      <c r="D353" s="75" t="s">
        <v>221</v>
      </c>
      <c r="E353" s="75"/>
      <c r="F353" s="75"/>
      <c r="G353" s="76">
        <f aca="true" t="shared" si="22" ref="G353:H356">G354</f>
        <v>330</v>
      </c>
      <c r="H353" s="76">
        <f t="shared" si="22"/>
        <v>330</v>
      </c>
      <c r="I353" s="190">
        <f t="shared" si="20"/>
        <v>100</v>
      </c>
    </row>
    <row r="354" spans="1:9" ht="38.25">
      <c r="A354" s="86"/>
      <c r="B354" s="74" t="s">
        <v>614</v>
      </c>
      <c r="C354" s="75" t="s">
        <v>196</v>
      </c>
      <c r="D354" s="75" t="s">
        <v>221</v>
      </c>
      <c r="E354" s="75" t="s">
        <v>448</v>
      </c>
      <c r="F354" s="75"/>
      <c r="G354" s="76">
        <f t="shared" si="22"/>
        <v>330</v>
      </c>
      <c r="H354" s="76">
        <f t="shared" si="22"/>
        <v>330</v>
      </c>
      <c r="I354" s="190">
        <f t="shared" si="20"/>
        <v>100</v>
      </c>
    </row>
    <row r="355" spans="1:9" ht="25.5">
      <c r="A355" s="86"/>
      <c r="B355" s="74" t="s">
        <v>612</v>
      </c>
      <c r="C355" s="75" t="s">
        <v>196</v>
      </c>
      <c r="D355" s="75" t="s">
        <v>221</v>
      </c>
      <c r="E355" s="75" t="s">
        <v>611</v>
      </c>
      <c r="F355" s="75"/>
      <c r="G355" s="76">
        <f t="shared" si="22"/>
        <v>330</v>
      </c>
      <c r="H355" s="76">
        <f t="shared" si="22"/>
        <v>330</v>
      </c>
      <c r="I355" s="190">
        <f t="shared" si="20"/>
        <v>100</v>
      </c>
    </row>
    <row r="356" spans="1:9" ht="42.75" customHeight="1">
      <c r="A356" s="86"/>
      <c r="B356" s="74" t="s">
        <v>449</v>
      </c>
      <c r="C356" s="75" t="s">
        <v>196</v>
      </c>
      <c r="D356" s="75" t="s">
        <v>221</v>
      </c>
      <c r="E356" s="75" t="s">
        <v>610</v>
      </c>
      <c r="F356" s="75"/>
      <c r="G356" s="76">
        <f t="shared" si="22"/>
        <v>330</v>
      </c>
      <c r="H356" s="76">
        <f t="shared" si="22"/>
        <v>330</v>
      </c>
      <c r="I356" s="190">
        <f t="shared" si="20"/>
        <v>100</v>
      </c>
    </row>
    <row r="357" spans="1:9" ht="26.25" customHeight="1">
      <c r="A357" s="195"/>
      <c r="B357" s="74" t="s">
        <v>36</v>
      </c>
      <c r="C357" s="75" t="s">
        <v>196</v>
      </c>
      <c r="D357" s="75" t="s">
        <v>221</v>
      </c>
      <c r="E357" s="75" t="s">
        <v>610</v>
      </c>
      <c r="F357" s="75" t="s">
        <v>285</v>
      </c>
      <c r="G357" s="76">
        <v>330</v>
      </c>
      <c r="H357" s="76">
        <v>330</v>
      </c>
      <c r="I357" s="190">
        <f t="shared" si="20"/>
        <v>100</v>
      </c>
    </row>
    <row r="358" spans="1:9" ht="12.75">
      <c r="A358" s="86"/>
      <c r="B358" s="197" t="s">
        <v>148</v>
      </c>
      <c r="C358" s="93"/>
      <c r="D358" s="93"/>
      <c r="E358" s="93"/>
      <c r="F358" s="93"/>
      <c r="G358" s="76">
        <f>G14+G102+G109+G134+G156+G209+G281+G299+G346</f>
        <v>556263.75711</v>
      </c>
      <c r="H358" s="76">
        <f>H14+H102+H109+H134+H156+H209+H281+H299+H346</f>
        <v>530408.2175</v>
      </c>
      <c r="I358" s="190">
        <f t="shared" si="20"/>
        <v>95.35192805939232</v>
      </c>
    </row>
  </sheetData>
  <sheetProtection/>
  <mergeCells count="17">
    <mergeCell ref="B7:G7"/>
    <mergeCell ref="E10:E12"/>
    <mergeCell ref="F10:F12"/>
    <mergeCell ref="G10:I10"/>
    <mergeCell ref="H11:H12"/>
    <mergeCell ref="B8:I8"/>
    <mergeCell ref="G11:G12"/>
    <mergeCell ref="A1:I1"/>
    <mergeCell ref="A2:I2"/>
    <mergeCell ref="A3:I3"/>
    <mergeCell ref="A4:I4"/>
    <mergeCell ref="B5:I5"/>
    <mergeCell ref="I11:I12"/>
    <mergeCell ref="A10:A12"/>
    <mergeCell ref="B10:B12"/>
    <mergeCell ref="C10:C12"/>
    <mergeCell ref="D10:D12"/>
  </mergeCells>
  <printOptions/>
  <pageMargins left="0.25" right="0.25" top="0.75" bottom="0.75" header="0.3" footer="0.3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364"/>
  <sheetViews>
    <sheetView view="pageBreakPreview" zoomScaleSheetLayoutView="100" zoomScalePageLayoutView="0" workbookViewId="0" topLeftCell="A330">
      <selection activeCell="B338" sqref="A1:IV16384"/>
    </sheetView>
  </sheetViews>
  <sheetFormatPr defaultColWidth="9.00390625" defaultRowHeight="12.75"/>
  <cols>
    <col min="1" max="1" width="4.875" style="184" customWidth="1"/>
    <col min="2" max="2" width="57.375" style="184" customWidth="1"/>
    <col min="3" max="3" width="9.125" style="184" customWidth="1"/>
    <col min="4" max="4" width="8.75390625" style="184" customWidth="1"/>
    <col min="5" max="5" width="13.125" style="184" customWidth="1"/>
    <col min="6" max="6" width="9.125" style="184" customWidth="1"/>
    <col min="7" max="9" width="15.625" style="184" customWidth="1"/>
    <col min="10" max="16384" width="9.125" style="184" customWidth="1"/>
  </cols>
  <sheetData>
    <row r="1" spans="1:9" s="178" customFormat="1" ht="15">
      <c r="A1" s="165"/>
      <c r="B1" s="165"/>
      <c r="C1" s="145"/>
      <c r="D1" s="145"/>
      <c r="E1" s="228" t="s">
        <v>18</v>
      </c>
      <c r="F1" s="262"/>
      <c r="G1" s="262"/>
      <c r="H1" s="241"/>
      <c r="I1" s="241"/>
    </row>
    <row r="2" spans="1:9" s="178" customFormat="1" ht="15">
      <c r="A2" s="228" t="s">
        <v>16</v>
      </c>
      <c r="B2" s="228"/>
      <c r="C2" s="228"/>
      <c r="D2" s="228"/>
      <c r="E2" s="240"/>
      <c r="F2" s="241"/>
      <c r="G2" s="241"/>
      <c r="H2" s="241"/>
      <c r="I2" s="241"/>
    </row>
    <row r="3" spans="1:9" s="178" customFormat="1" ht="15">
      <c r="A3" s="228" t="s">
        <v>17</v>
      </c>
      <c r="B3" s="228"/>
      <c r="C3" s="228"/>
      <c r="D3" s="228"/>
      <c r="E3" s="240"/>
      <c r="F3" s="241"/>
      <c r="G3" s="241"/>
      <c r="H3" s="241"/>
      <c r="I3" s="241"/>
    </row>
    <row r="4" spans="1:9" s="178" customFormat="1" ht="15" customHeight="1">
      <c r="A4" s="244" t="s">
        <v>674</v>
      </c>
      <c r="B4" s="244"/>
      <c r="C4" s="244"/>
      <c r="D4" s="244"/>
      <c r="E4" s="240"/>
      <c r="F4" s="241"/>
      <c r="G4" s="241"/>
      <c r="H4" s="241"/>
      <c r="I4" s="241"/>
    </row>
    <row r="5" spans="1:9" ht="15">
      <c r="A5" s="179"/>
      <c r="B5" s="228" t="s">
        <v>682</v>
      </c>
      <c r="C5" s="240"/>
      <c r="D5" s="240"/>
      <c r="E5" s="240"/>
      <c r="F5" s="241"/>
      <c r="G5" s="241"/>
      <c r="H5" s="241"/>
      <c r="I5" s="241"/>
    </row>
    <row r="8" spans="1:9" ht="14.25">
      <c r="A8" s="263" t="s">
        <v>675</v>
      </c>
      <c r="B8" s="241"/>
      <c r="C8" s="241"/>
      <c r="D8" s="241"/>
      <c r="E8" s="241"/>
      <c r="F8" s="241"/>
      <c r="G8" s="241"/>
      <c r="H8" s="241"/>
      <c r="I8" s="241"/>
    </row>
    <row r="9" spans="1:9" ht="17.25" customHeight="1">
      <c r="A9" s="263" t="s">
        <v>681</v>
      </c>
      <c r="B9" s="241"/>
      <c r="C9" s="241"/>
      <c r="D9" s="241"/>
      <c r="E9" s="241"/>
      <c r="F9" s="241"/>
      <c r="G9" s="241"/>
      <c r="H9" s="241"/>
      <c r="I9" s="241"/>
    </row>
    <row r="10" spans="2:15" ht="18.75">
      <c r="B10" s="263"/>
      <c r="C10" s="263"/>
      <c r="D10" s="263"/>
      <c r="E10" s="263"/>
      <c r="F10" s="263"/>
      <c r="I10" s="147" t="s">
        <v>680</v>
      </c>
      <c r="J10" s="164"/>
      <c r="K10" s="164"/>
      <c r="L10" s="164"/>
      <c r="M10" s="182"/>
      <c r="N10" s="177"/>
      <c r="O10" s="177"/>
    </row>
    <row r="11" spans="1:9" ht="12.75" customHeight="1">
      <c r="A11" s="264" t="s">
        <v>109</v>
      </c>
      <c r="B11" s="266" t="s">
        <v>110</v>
      </c>
      <c r="C11" s="268" t="s">
        <v>111</v>
      </c>
      <c r="D11" s="268" t="s">
        <v>112</v>
      </c>
      <c r="E11" s="268" t="s">
        <v>113</v>
      </c>
      <c r="F11" s="268" t="s">
        <v>114</v>
      </c>
      <c r="G11" s="270" t="s">
        <v>249</v>
      </c>
      <c r="H11" s="271"/>
      <c r="I11" s="272"/>
    </row>
    <row r="12" spans="1:9" ht="23.25" customHeight="1">
      <c r="A12" s="265"/>
      <c r="B12" s="267"/>
      <c r="C12" s="269"/>
      <c r="D12" s="269"/>
      <c r="E12" s="269"/>
      <c r="F12" s="269"/>
      <c r="G12" s="146" t="s">
        <v>678</v>
      </c>
      <c r="H12" s="146" t="s">
        <v>669</v>
      </c>
      <c r="I12" s="146" t="s">
        <v>679</v>
      </c>
    </row>
    <row r="13" spans="1:9" ht="15" customHeight="1">
      <c r="A13" s="71" t="s">
        <v>62</v>
      </c>
      <c r="B13" s="72">
        <v>2</v>
      </c>
      <c r="C13" s="73" t="s">
        <v>63</v>
      </c>
      <c r="D13" s="73" t="s">
        <v>219</v>
      </c>
      <c r="E13" s="73" t="s">
        <v>64</v>
      </c>
      <c r="F13" s="73" t="s">
        <v>65</v>
      </c>
      <c r="G13" s="187"/>
      <c r="H13" s="187"/>
      <c r="I13" s="187"/>
    </row>
    <row r="14" spans="1:9" ht="15.75" customHeight="1">
      <c r="A14" s="86" t="s">
        <v>115</v>
      </c>
      <c r="B14" s="78" t="s">
        <v>116</v>
      </c>
      <c r="C14" s="75" t="s">
        <v>117</v>
      </c>
      <c r="D14" s="75"/>
      <c r="E14" s="75"/>
      <c r="F14" s="75"/>
      <c r="G14" s="76">
        <f aca="true" t="shared" si="0" ref="G14:H16">G15</f>
        <v>7492.574</v>
      </c>
      <c r="H14" s="76">
        <f t="shared" si="0"/>
        <v>7045.79514</v>
      </c>
      <c r="I14" s="190">
        <f>H14/G14*100</f>
        <v>94.03704441224072</v>
      </c>
    </row>
    <row r="15" spans="1:9" ht="32.25" customHeight="1">
      <c r="A15" s="86"/>
      <c r="B15" s="77" t="s">
        <v>119</v>
      </c>
      <c r="C15" s="75" t="s">
        <v>117</v>
      </c>
      <c r="D15" s="75" t="s">
        <v>120</v>
      </c>
      <c r="E15" s="75"/>
      <c r="F15" s="75"/>
      <c r="G15" s="76">
        <f t="shared" si="0"/>
        <v>7492.574</v>
      </c>
      <c r="H15" s="76">
        <f t="shared" si="0"/>
        <v>7045.79514</v>
      </c>
      <c r="I15" s="190">
        <f aca="true" t="shared" si="1" ref="I15:I78">H15/G15*100</f>
        <v>94.03704441224072</v>
      </c>
    </row>
    <row r="16" spans="1:9" ht="12.75" customHeight="1">
      <c r="A16" s="86"/>
      <c r="B16" s="74" t="s">
        <v>238</v>
      </c>
      <c r="C16" s="75" t="s">
        <v>117</v>
      </c>
      <c r="D16" s="75" t="s">
        <v>120</v>
      </c>
      <c r="E16" s="75" t="s">
        <v>302</v>
      </c>
      <c r="F16" s="75"/>
      <c r="G16" s="76">
        <f t="shared" si="0"/>
        <v>7492.574</v>
      </c>
      <c r="H16" s="76">
        <f t="shared" si="0"/>
        <v>7045.79514</v>
      </c>
      <c r="I16" s="190">
        <f t="shared" si="1"/>
        <v>94.03704441224072</v>
      </c>
    </row>
    <row r="17" spans="1:9" ht="52.5" customHeight="1">
      <c r="A17" s="86"/>
      <c r="B17" s="77" t="s">
        <v>381</v>
      </c>
      <c r="C17" s="75" t="s">
        <v>117</v>
      </c>
      <c r="D17" s="75" t="s">
        <v>120</v>
      </c>
      <c r="E17" s="75" t="s">
        <v>303</v>
      </c>
      <c r="F17" s="75"/>
      <c r="G17" s="76">
        <f>G18+G19+G20</f>
        <v>7492.574</v>
      </c>
      <c r="H17" s="76">
        <f>H18+H19+H20</f>
        <v>7045.79514</v>
      </c>
      <c r="I17" s="190">
        <f t="shared" si="1"/>
        <v>94.03704441224072</v>
      </c>
    </row>
    <row r="18" spans="1:9" ht="54.75" customHeight="1">
      <c r="A18" s="86"/>
      <c r="B18" s="77" t="s">
        <v>281</v>
      </c>
      <c r="C18" s="75" t="s">
        <v>117</v>
      </c>
      <c r="D18" s="75" t="s">
        <v>120</v>
      </c>
      <c r="E18" s="75" t="s">
        <v>303</v>
      </c>
      <c r="F18" s="75" t="s">
        <v>284</v>
      </c>
      <c r="G18" s="76">
        <v>7042.884</v>
      </c>
      <c r="H18" s="76">
        <v>6749.5746</v>
      </c>
      <c r="I18" s="190">
        <f t="shared" si="1"/>
        <v>95.83537937015575</v>
      </c>
    </row>
    <row r="19" spans="1:9" ht="29.25" customHeight="1">
      <c r="A19" s="86"/>
      <c r="B19" s="77" t="s">
        <v>282</v>
      </c>
      <c r="C19" s="75" t="s">
        <v>117</v>
      </c>
      <c r="D19" s="75" t="s">
        <v>120</v>
      </c>
      <c r="E19" s="75" t="s">
        <v>303</v>
      </c>
      <c r="F19" s="75" t="s">
        <v>285</v>
      </c>
      <c r="G19" s="76">
        <v>441.69</v>
      </c>
      <c r="H19" s="76">
        <v>296.11117</v>
      </c>
      <c r="I19" s="190">
        <f t="shared" si="1"/>
        <v>67.04049672847474</v>
      </c>
    </row>
    <row r="20" spans="1:9" ht="19.5" customHeight="1">
      <c r="A20" s="86"/>
      <c r="B20" s="77" t="s">
        <v>283</v>
      </c>
      <c r="C20" s="75" t="s">
        <v>117</v>
      </c>
      <c r="D20" s="75" t="s">
        <v>120</v>
      </c>
      <c r="E20" s="75" t="s">
        <v>303</v>
      </c>
      <c r="F20" s="75" t="s">
        <v>286</v>
      </c>
      <c r="G20" s="76">
        <v>8</v>
      </c>
      <c r="H20" s="76">
        <v>0.10937</v>
      </c>
      <c r="I20" s="190">
        <f t="shared" si="1"/>
        <v>1.367125</v>
      </c>
    </row>
    <row r="21" spans="1:9" ht="17.25" customHeight="1">
      <c r="A21" s="86" t="s">
        <v>121</v>
      </c>
      <c r="B21" s="78" t="s">
        <v>122</v>
      </c>
      <c r="C21" s="75" t="s">
        <v>123</v>
      </c>
      <c r="D21" s="75"/>
      <c r="E21" s="75"/>
      <c r="F21" s="75"/>
      <c r="G21" s="76">
        <f>G22+G26+G46+G50+G69+G75+G82+G90+G99+G104+G108+G120+G128+G162+G169+G188+G208+G217+G239+G250+G256+G261+G267+G280+G295+G301</f>
        <v>525328.1830900001</v>
      </c>
      <c r="H21" s="76">
        <f>H22+H26+H46+H50+H69+H75+H82+H90+H99+H104+H108+H120+H128+H162+H169+H188+H208+H217+H239+H250+H256+H261+H267+H280+H295+H301</f>
        <v>500211.8063800001</v>
      </c>
      <c r="I21" s="190">
        <f t="shared" si="1"/>
        <v>95.21891695163497</v>
      </c>
    </row>
    <row r="22" spans="1:9" ht="33.75" customHeight="1">
      <c r="A22" s="86"/>
      <c r="B22" s="74" t="s">
        <v>151</v>
      </c>
      <c r="C22" s="75" t="s">
        <v>123</v>
      </c>
      <c r="D22" s="75" t="s">
        <v>124</v>
      </c>
      <c r="E22" s="75"/>
      <c r="F22" s="75"/>
      <c r="G22" s="76">
        <f aca="true" t="shared" si="2" ref="G22:H24">G23</f>
        <v>4223.908</v>
      </c>
      <c r="H22" s="76">
        <f t="shared" si="2"/>
        <v>4186.80748</v>
      </c>
      <c r="I22" s="190">
        <f t="shared" si="1"/>
        <v>99.12165416481609</v>
      </c>
    </row>
    <row r="23" spans="1:9" ht="18" customHeight="1">
      <c r="A23" s="86"/>
      <c r="B23" s="74" t="s">
        <v>238</v>
      </c>
      <c r="C23" s="75" t="s">
        <v>123</v>
      </c>
      <c r="D23" s="75" t="s">
        <v>124</v>
      </c>
      <c r="E23" s="75" t="s">
        <v>321</v>
      </c>
      <c r="F23" s="75"/>
      <c r="G23" s="76">
        <f t="shared" si="2"/>
        <v>4223.908</v>
      </c>
      <c r="H23" s="76">
        <f t="shared" si="2"/>
        <v>4186.80748</v>
      </c>
      <c r="I23" s="190">
        <f t="shared" si="1"/>
        <v>99.12165416481609</v>
      </c>
    </row>
    <row r="24" spans="1:9" ht="18" customHeight="1">
      <c r="A24" s="86"/>
      <c r="B24" s="77" t="s">
        <v>400</v>
      </c>
      <c r="C24" s="75" t="s">
        <v>123</v>
      </c>
      <c r="D24" s="75" t="s">
        <v>124</v>
      </c>
      <c r="E24" s="75" t="s">
        <v>322</v>
      </c>
      <c r="F24" s="75"/>
      <c r="G24" s="76">
        <f t="shared" si="2"/>
        <v>4223.908</v>
      </c>
      <c r="H24" s="76">
        <f t="shared" si="2"/>
        <v>4186.80748</v>
      </c>
      <c r="I24" s="190">
        <f t="shared" si="1"/>
        <v>99.12165416481609</v>
      </c>
    </row>
    <row r="25" spans="1:9" ht="51.75" customHeight="1">
      <c r="A25" s="86"/>
      <c r="B25" s="77" t="s">
        <v>281</v>
      </c>
      <c r="C25" s="75" t="s">
        <v>123</v>
      </c>
      <c r="D25" s="75" t="s">
        <v>124</v>
      </c>
      <c r="E25" s="75" t="s">
        <v>322</v>
      </c>
      <c r="F25" s="75" t="s">
        <v>284</v>
      </c>
      <c r="G25" s="76">
        <v>4223.908</v>
      </c>
      <c r="H25" s="76">
        <v>4186.80748</v>
      </c>
      <c r="I25" s="190">
        <f t="shared" si="1"/>
        <v>99.12165416481609</v>
      </c>
    </row>
    <row r="26" spans="1:9" ht="42.75" customHeight="1">
      <c r="A26" s="86"/>
      <c r="B26" s="74" t="s">
        <v>125</v>
      </c>
      <c r="C26" s="75" t="s">
        <v>123</v>
      </c>
      <c r="D26" s="75" t="s">
        <v>73</v>
      </c>
      <c r="E26" s="75"/>
      <c r="F26" s="75"/>
      <c r="G26" s="76">
        <f>G27+G34</f>
        <v>28393.531300000002</v>
      </c>
      <c r="H26" s="76">
        <f>H27+H34</f>
        <v>26368.77891</v>
      </c>
      <c r="I26" s="190">
        <f t="shared" si="1"/>
        <v>92.86896593239179</v>
      </c>
    </row>
    <row r="27" spans="1:9" ht="17.25" customHeight="1">
      <c r="A27" s="86"/>
      <c r="B27" s="74" t="s">
        <v>238</v>
      </c>
      <c r="C27" s="75" t="s">
        <v>123</v>
      </c>
      <c r="D27" s="75" t="s">
        <v>73</v>
      </c>
      <c r="E27" s="75" t="s">
        <v>321</v>
      </c>
      <c r="F27" s="75"/>
      <c r="G27" s="76">
        <f>G28+G31</f>
        <v>25860.1313</v>
      </c>
      <c r="H27" s="76">
        <f>H28+H31</f>
        <v>23916.554790000002</v>
      </c>
      <c r="I27" s="190">
        <f t="shared" si="1"/>
        <v>92.484274393456</v>
      </c>
    </row>
    <row r="28" spans="1:9" ht="54" customHeight="1">
      <c r="A28" s="86"/>
      <c r="B28" s="80" t="s">
        <v>381</v>
      </c>
      <c r="C28" s="75" t="s">
        <v>123</v>
      </c>
      <c r="D28" s="75" t="s">
        <v>73</v>
      </c>
      <c r="E28" s="75" t="s">
        <v>303</v>
      </c>
      <c r="F28" s="75"/>
      <c r="G28" s="76">
        <f>G29+G30</f>
        <v>24746.1313</v>
      </c>
      <c r="H28" s="76">
        <f>H29+H30</f>
        <v>23051.570050000002</v>
      </c>
      <c r="I28" s="190">
        <f t="shared" si="1"/>
        <v>93.15221749429577</v>
      </c>
    </row>
    <row r="29" spans="1:9" ht="54" customHeight="1">
      <c r="A29" s="86"/>
      <c r="B29" s="77" t="s">
        <v>281</v>
      </c>
      <c r="C29" s="75" t="s">
        <v>123</v>
      </c>
      <c r="D29" s="75" t="s">
        <v>73</v>
      </c>
      <c r="E29" s="75" t="s">
        <v>303</v>
      </c>
      <c r="F29" s="75" t="s">
        <v>284</v>
      </c>
      <c r="G29" s="76">
        <v>21821.247</v>
      </c>
      <c r="H29" s="76">
        <v>20316.57963</v>
      </c>
      <c r="I29" s="190">
        <f t="shared" si="1"/>
        <v>93.10457660829374</v>
      </c>
    </row>
    <row r="30" spans="1:9" ht="31.5" customHeight="1">
      <c r="A30" s="86"/>
      <c r="B30" s="77" t="s">
        <v>282</v>
      </c>
      <c r="C30" s="75" t="s">
        <v>123</v>
      </c>
      <c r="D30" s="75" t="s">
        <v>73</v>
      </c>
      <c r="E30" s="75" t="s">
        <v>303</v>
      </c>
      <c r="F30" s="75" t="s">
        <v>285</v>
      </c>
      <c r="G30" s="76">
        <v>2924.8843</v>
      </c>
      <c r="H30" s="76">
        <v>2734.99042</v>
      </c>
      <c r="I30" s="190">
        <f t="shared" si="1"/>
        <v>93.50764472974195</v>
      </c>
    </row>
    <row r="31" spans="1:9" ht="58.5" customHeight="1">
      <c r="A31" s="86"/>
      <c r="B31" s="74" t="s">
        <v>402</v>
      </c>
      <c r="C31" s="75" t="s">
        <v>123</v>
      </c>
      <c r="D31" s="75" t="s">
        <v>73</v>
      </c>
      <c r="E31" s="75" t="s">
        <v>323</v>
      </c>
      <c r="F31" s="75"/>
      <c r="G31" s="76">
        <f>G32+G33</f>
        <v>1114</v>
      </c>
      <c r="H31" s="76">
        <f>H32+H33</f>
        <v>864.98474</v>
      </c>
      <c r="I31" s="190">
        <f t="shared" si="1"/>
        <v>77.64674506283662</v>
      </c>
    </row>
    <row r="32" spans="1:9" ht="54.75" customHeight="1">
      <c r="A32" s="86"/>
      <c r="B32" s="77" t="s">
        <v>281</v>
      </c>
      <c r="C32" s="75" t="s">
        <v>123</v>
      </c>
      <c r="D32" s="75" t="s">
        <v>73</v>
      </c>
      <c r="E32" s="75" t="s">
        <v>323</v>
      </c>
      <c r="F32" s="75" t="s">
        <v>284</v>
      </c>
      <c r="G32" s="76">
        <v>865.9</v>
      </c>
      <c r="H32" s="76">
        <v>864.98474</v>
      </c>
      <c r="I32" s="190">
        <f t="shared" si="1"/>
        <v>99.89429957269893</v>
      </c>
    </row>
    <row r="33" spans="1:9" ht="30.75" customHeight="1">
      <c r="A33" s="86"/>
      <c r="B33" s="77" t="s">
        <v>282</v>
      </c>
      <c r="C33" s="75" t="s">
        <v>123</v>
      </c>
      <c r="D33" s="75" t="s">
        <v>73</v>
      </c>
      <c r="E33" s="75" t="s">
        <v>323</v>
      </c>
      <c r="F33" s="75" t="s">
        <v>285</v>
      </c>
      <c r="G33" s="76">
        <v>248.1</v>
      </c>
      <c r="H33" s="76">
        <v>0</v>
      </c>
      <c r="I33" s="190">
        <f t="shared" si="1"/>
        <v>0</v>
      </c>
    </row>
    <row r="34" spans="1:9" ht="32.25" customHeight="1">
      <c r="A34" s="86"/>
      <c r="B34" s="77" t="s">
        <v>459</v>
      </c>
      <c r="C34" s="75" t="s">
        <v>123</v>
      </c>
      <c r="D34" s="75" t="s">
        <v>73</v>
      </c>
      <c r="E34" s="75" t="s">
        <v>317</v>
      </c>
      <c r="F34" s="75"/>
      <c r="G34" s="76">
        <f>G35</f>
        <v>2533.4</v>
      </c>
      <c r="H34" s="76">
        <f>H35</f>
        <v>2452.22412</v>
      </c>
      <c r="I34" s="190">
        <f t="shared" si="1"/>
        <v>96.79577326912448</v>
      </c>
    </row>
    <row r="35" spans="1:9" ht="21.75" customHeight="1">
      <c r="A35" s="86"/>
      <c r="B35" s="77" t="s">
        <v>403</v>
      </c>
      <c r="C35" s="75" t="s">
        <v>123</v>
      </c>
      <c r="D35" s="75" t="s">
        <v>73</v>
      </c>
      <c r="E35" s="75" t="s">
        <v>404</v>
      </c>
      <c r="F35" s="75"/>
      <c r="G35" s="76">
        <f>G36+G39</f>
        <v>2533.4</v>
      </c>
      <c r="H35" s="76">
        <f>H36+H39</f>
        <v>2452.22412</v>
      </c>
      <c r="I35" s="190">
        <f t="shared" si="1"/>
        <v>96.79577326912448</v>
      </c>
    </row>
    <row r="36" spans="1:9" ht="42" customHeight="1">
      <c r="A36" s="86"/>
      <c r="B36" s="74" t="s">
        <v>405</v>
      </c>
      <c r="C36" s="75" t="s">
        <v>123</v>
      </c>
      <c r="D36" s="75" t="s">
        <v>73</v>
      </c>
      <c r="E36" s="75" t="s">
        <v>324</v>
      </c>
      <c r="F36" s="75"/>
      <c r="G36" s="76">
        <f>G37+G38</f>
        <v>1063.4</v>
      </c>
      <c r="H36" s="76">
        <f>H37+H38</f>
        <v>1053.47303</v>
      </c>
      <c r="I36" s="190">
        <f t="shared" si="1"/>
        <v>99.06648768102313</v>
      </c>
    </row>
    <row r="37" spans="1:9" ht="54.75" customHeight="1">
      <c r="A37" s="86"/>
      <c r="B37" s="77" t="s">
        <v>281</v>
      </c>
      <c r="C37" s="75" t="s">
        <v>123</v>
      </c>
      <c r="D37" s="75" t="s">
        <v>73</v>
      </c>
      <c r="E37" s="75" t="s">
        <v>324</v>
      </c>
      <c r="F37" s="75" t="s">
        <v>284</v>
      </c>
      <c r="G37" s="76">
        <v>1034.875</v>
      </c>
      <c r="H37" s="76">
        <v>1024.94803</v>
      </c>
      <c r="I37" s="190">
        <f t="shared" si="1"/>
        <v>99.04075661311754</v>
      </c>
    </row>
    <row r="38" spans="1:9" ht="28.5" customHeight="1">
      <c r="A38" s="86"/>
      <c r="B38" s="77" t="s">
        <v>282</v>
      </c>
      <c r="C38" s="75" t="s">
        <v>123</v>
      </c>
      <c r="D38" s="75" t="s">
        <v>73</v>
      </c>
      <c r="E38" s="75" t="s">
        <v>324</v>
      </c>
      <c r="F38" s="75" t="s">
        <v>285</v>
      </c>
      <c r="G38" s="76">
        <v>28.525</v>
      </c>
      <c r="H38" s="76">
        <v>28.525</v>
      </c>
      <c r="I38" s="190">
        <f t="shared" si="1"/>
        <v>100</v>
      </c>
    </row>
    <row r="39" spans="1:9" ht="21" customHeight="1">
      <c r="A39" s="86"/>
      <c r="B39" s="77" t="s">
        <v>398</v>
      </c>
      <c r="C39" s="75" t="s">
        <v>123</v>
      </c>
      <c r="D39" s="75" t="s">
        <v>73</v>
      </c>
      <c r="E39" s="75" t="s">
        <v>318</v>
      </c>
      <c r="F39" s="75"/>
      <c r="G39" s="76">
        <f>G40+G43</f>
        <v>1470</v>
      </c>
      <c r="H39" s="76">
        <f>H40+H43</f>
        <v>1398.75109</v>
      </c>
      <c r="I39" s="190">
        <f t="shared" si="1"/>
        <v>95.15313537414966</v>
      </c>
    </row>
    <row r="40" spans="1:9" ht="56.25" customHeight="1">
      <c r="A40" s="86"/>
      <c r="B40" s="77" t="s">
        <v>406</v>
      </c>
      <c r="C40" s="75" t="s">
        <v>123</v>
      </c>
      <c r="D40" s="75" t="s">
        <v>73</v>
      </c>
      <c r="E40" s="75" t="s">
        <v>325</v>
      </c>
      <c r="F40" s="75"/>
      <c r="G40" s="76">
        <f>G41+G42</f>
        <v>992</v>
      </c>
      <c r="H40" s="76">
        <f>H41+H42</f>
        <v>930.61857</v>
      </c>
      <c r="I40" s="190">
        <f t="shared" si="1"/>
        <v>93.81235584677418</v>
      </c>
    </row>
    <row r="41" spans="1:9" ht="53.25" customHeight="1">
      <c r="A41" s="86"/>
      <c r="B41" s="77" t="s">
        <v>281</v>
      </c>
      <c r="C41" s="75" t="s">
        <v>123</v>
      </c>
      <c r="D41" s="75" t="s">
        <v>73</v>
      </c>
      <c r="E41" s="75" t="s">
        <v>325</v>
      </c>
      <c r="F41" s="75" t="s">
        <v>284</v>
      </c>
      <c r="G41" s="76">
        <v>866</v>
      </c>
      <c r="H41" s="76">
        <v>804.61857</v>
      </c>
      <c r="I41" s="190">
        <f t="shared" si="1"/>
        <v>92.91207505773671</v>
      </c>
    </row>
    <row r="42" spans="1:9" ht="30" customHeight="1">
      <c r="A42" s="86"/>
      <c r="B42" s="77" t="s">
        <v>282</v>
      </c>
      <c r="C42" s="75" t="s">
        <v>123</v>
      </c>
      <c r="D42" s="75" t="s">
        <v>73</v>
      </c>
      <c r="E42" s="75" t="s">
        <v>325</v>
      </c>
      <c r="F42" s="75" t="s">
        <v>285</v>
      </c>
      <c r="G42" s="76">
        <v>126</v>
      </c>
      <c r="H42" s="76">
        <v>126</v>
      </c>
      <c r="I42" s="190">
        <f t="shared" si="1"/>
        <v>100</v>
      </c>
    </row>
    <row r="43" spans="1:9" ht="57.75" customHeight="1">
      <c r="A43" s="86"/>
      <c r="B43" s="77" t="s">
        <v>407</v>
      </c>
      <c r="C43" s="75" t="s">
        <v>123</v>
      </c>
      <c r="D43" s="75" t="s">
        <v>73</v>
      </c>
      <c r="E43" s="75" t="s">
        <v>326</v>
      </c>
      <c r="F43" s="75"/>
      <c r="G43" s="76">
        <f>G44+G45</f>
        <v>478</v>
      </c>
      <c r="H43" s="76">
        <f>H44+H45</f>
        <v>468.13252</v>
      </c>
      <c r="I43" s="190">
        <f t="shared" si="1"/>
        <v>97.93567364016737</v>
      </c>
    </row>
    <row r="44" spans="1:9" ht="52.5" customHeight="1">
      <c r="A44" s="86"/>
      <c r="B44" s="77" t="s">
        <v>281</v>
      </c>
      <c r="C44" s="75" t="s">
        <v>123</v>
      </c>
      <c r="D44" s="75" t="s">
        <v>73</v>
      </c>
      <c r="E44" s="75" t="s">
        <v>326</v>
      </c>
      <c r="F44" s="75" t="s">
        <v>284</v>
      </c>
      <c r="G44" s="76">
        <v>398</v>
      </c>
      <c r="H44" s="76">
        <v>388.13252</v>
      </c>
      <c r="I44" s="190">
        <f t="shared" si="1"/>
        <v>97.5207336683417</v>
      </c>
    </row>
    <row r="45" spans="1:9" ht="28.5" customHeight="1">
      <c r="A45" s="86"/>
      <c r="B45" s="77" t="s">
        <v>282</v>
      </c>
      <c r="C45" s="75" t="s">
        <v>123</v>
      </c>
      <c r="D45" s="75" t="s">
        <v>73</v>
      </c>
      <c r="E45" s="75" t="s">
        <v>326</v>
      </c>
      <c r="F45" s="75" t="s">
        <v>285</v>
      </c>
      <c r="G45" s="76">
        <v>80</v>
      </c>
      <c r="H45" s="76">
        <v>80</v>
      </c>
      <c r="I45" s="190">
        <f t="shared" si="1"/>
        <v>100</v>
      </c>
    </row>
    <row r="46" spans="1:9" ht="18" customHeight="1">
      <c r="A46" s="86"/>
      <c r="B46" s="78" t="s">
        <v>74</v>
      </c>
      <c r="C46" s="75" t="s">
        <v>123</v>
      </c>
      <c r="D46" s="75" t="s">
        <v>197</v>
      </c>
      <c r="E46" s="75"/>
      <c r="F46" s="75"/>
      <c r="G46" s="76">
        <f aca="true" t="shared" si="3" ref="G46:H48">G47</f>
        <v>339.31624</v>
      </c>
      <c r="H46" s="76">
        <f t="shared" si="3"/>
        <v>0</v>
      </c>
      <c r="I46" s="190">
        <f t="shared" si="1"/>
        <v>0</v>
      </c>
    </row>
    <row r="47" spans="1:9" ht="17.25" customHeight="1">
      <c r="A47" s="195"/>
      <c r="B47" s="78" t="s">
        <v>238</v>
      </c>
      <c r="C47" s="75" t="s">
        <v>123</v>
      </c>
      <c r="D47" s="75" t="s">
        <v>197</v>
      </c>
      <c r="E47" s="75" t="s">
        <v>321</v>
      </c>
      <c r="F47" s="75"/>
      <c r="G47" s="76">
        <f t="shared" si="3"/>
        <v>339.31624</v>
      </c>
      <c r="H47" s="76">
        <f t="shared" si="3"/>
        <v>0</v>
      </c>
      <c r="I47" s="190">
        <f t="shared" si="1"/>
        <v>0</v>
      </c>
    </row>
    <row r="48" spans="1:9" ht="19.5" customHeight="1">
      <c r="A48" s="195"/>
      <c r="B48" s="74" t="s">
        <v>408</v>
      </c>
      <c r="C48" s="75" t="s">
        <v>123</v>
      </c>
      <c r="D48" s="75" t="s">
        <v>197</v>
      </c>
      <c r="E48" s="75" t="s">
        <v>327</v>
      </c>
      <c r="F48" s="75"/>
      <c r="G48" s="76">
        <f t="shared" si="3"/>
        <v>339.31624</v>
      </c>
      <c r="H48" s="76">
        <f t="shared" si="3"/>
        <v>0</v>
      </c>
      <c r="I48" s="190">
        <f t="shared" si="1"/>
        <v>0</v>
      </c>
    </row>
    <row r="49" spans="1:9" ht="18.75" customHeight="1">
      <c r="A49" s="195"/>
      <c r="B49" s="77" t="s">
        <v>283</v>
      </c>
      <c r="C49" s="75" t="s">
        <v>123</v>
      </c>
      <c r="D49" s="75" t="s">
        <v>197</v>
      </c>
      <c r="E49" s="75" t="s">
        <v>327</v>
      </c>
      <c r="F49" s="75" t="s">
        <v>286</v>
      </c>
      <c r="G49" s="76">
        <v>339.31624</v>
      </c>
      <c r="H49" s="76">
        <v>0</v>
      </c>
      <c r="I49" s="190">
        <f t="shared" si="1"/>
        <v>0</v>
      </c>
    </row>
    <row r="50" spans="1:9" ht="18" customHeight="1">
      <c r="A50" s="86"/>
      <c r="B50" s="74" t="s">
        <v>75</v>
      </c>
      <c r="C50" s="75" t="s">
        <v>123</v>
      </c>
      <c r="D50" s="75" t="s">
        <v>179</v>
      </c>
      <c r="E50" s="75"/>
      <c r="F50" s="75"/>
      <c r="G50" s="76">
        <f>G51+G56+G67</f>
        <v>21523.02988</v>
      </c>
      <c r="H50" s="76">
        <f>H51+H56+H67</f>
        <v>20205.25847</v>
      </c>
      <c r="I50" s="190">
        <f t="shared" si="1"/>
        <v>93.87738893015003</v>
      </c>
    </row>
    <row r="51" spans="1:9" ht="53.25" customHeight="1">
      <c r="A51" s="86"/>
      <c r="B51" s="82" t="s">
        <v>298</v>
      </c>
      <c r="C51" s="75" t="s">
        <v>123</v>
      </c>
      <c r="D51" s="75" t="s">
        <v>179</v>
      </c>
      <c r="E51" s="75" t="s">
        <v>411</v>
      </c>
      <c r="F51" s="75"/>
      <c r="G51" s="76">
        <f>G52+G54</f>
        <v>429.252</v>
      </c>
      <c r="H51" s="76">
        <f>H52+H54</f>
        <v>429.252</v>
      </c>
      <c r="I51" s="190">
        <f t="shared" si="1"/>
        <v>100</v>
      </c>
    </row>
    <row r="52" spans="1:9" ht="42" customHeight="1">
      <c r="A52" s="86"/>
      <c r="B52" s="82" t="s">
        <v>328</v>
      </c>
      <c r="C52" s="75" t="s">
        <v>123</v>
      </c>
      <c r="D52" s="75" t="s">
        <v>179</v>
      </c>
      <c r="E52" s="75" t="s">
        <v>329</v>
      </c>
      <c r="F52" s="75"/>
      <c r="G52" s="76">
        <f>G53</f>
        <v>39.023</v>
      </c>
      <c r="H52" s="76">
        <f>H53</f>
        <v>39.023</v>
      </c>
      <c r="I52" s="190">
        <f t="shared" si="1"/>
        <v>100</v>
      </c>
    </row>
    <row r="53" spans="1:9" ht="31.5" customHeight="1">
      <c r="A53" s="86"/>
      <c r="B53" s="83" t="s">
        <v>586</v>
      </c>
      <c r="C53" s="75" t="s">
        <v>123</v>
      </c>
      <c r="D53" s="75" t="s">
        <v>179</v>
      </c>
      <c r="E53" s="75" t="s">
        <v>329</v>
      </c>
      <c r="F53" s="75" t="s">
        <v>80</v>
      </c>
      <c r="G53" s="76">
        <v>39.023</v>
      </c>
      <c r="H53" s="76">
        <v>39.023</v>
      </c>
      <c r="I53" s="190">
        <f t="shared" si="1"/>
        <v>100</v>
      </c>
    </row>
    <row r="54" spans="1:9" ht="42.75" customHeight="1">
      <c r="A54" s="86"/>
      <c r="B54" s="82" t="s">
        <v>637</v>
      </c>
      <c r="C54" s="75" t="s">
        <v>123</v>
      </c>
      <c r="D54" s="75" t="s">
        <v>179</v>
      </c>
      <c r="E54" s="75" t="s">
        <v>642</v>
      </c>
      <c r="F54" s="75"/>
      <c r="G54" s="76">
        <f>G55</f>
        <v>390.229</v>
      </c>
      <c r="H54" s="76">
        <f>H55</f>
        <v>390.229</v>
      </c>
      <c r="I54" s="190">
        <f t="shared" si="1"/>
        <v>100</v>
      </c>
    </row>
    <row r="55" spans="1:9" ht="30.75" customHeight="1">
      <c r="A55" s="86"/>
      <c r="B55" s="83" t="s">
        <v>586</v>
      </c>
      <c r="C55" s="75" t="s">
        <v>123</v>
      </c>
      <c r="D55" s="75" t="s">
        <v>179</v>
      </c>
      <c r="E55" s="75" t="s">
        <v>642</v>
      </c>
      <c r="F55" s="75" t="s">
        <v>80</v>
      </c>
      <c r="G55" s="76">
        <v>390.229</v>
      </c>
      <c r="H55" s="76">
        <v>390.229</v>
      </c>
      <c r="I55" s="190">
        <f t="shared" si="1"/>
        <v>100</v>
      </c>
    </row>
    <row r="56" spans="1:9" ht="18.75" customHeight="1">
      <c r="A56" s="86"/>
      <c r="B56" s="74" t="s">
        <v>238</v>
      </c>
      <c r="C56" s="75" t="s">
        <v>123</v>
      </c>
      <c r="D56" s="75" t="s">
        <v>179</v>
      </c>
      <c r="E56" s="75" t="s">
        <v>321</v>
      </c>
      <c r="F56" s="75"/>
      <c r="G56" s="81">
        <f>G57+G59+G63+G65</f>
        <v>20672.68709</v>
      </c>
      <c r="H56" s="81">
        <f>H57+H59+H63+H65</f>
        <v>19776.00647</v>
      </c>
      <c r="I56" s="190">
        <f t="shared" si="1"/>
        <v>95.66248637104486</v>
      </c>
    </row>
    <row r="57" spans="1:9" ht="44.25" customHeight="1">
      <c r="A57" s="86"/>
      <c r="B57" s="74" t="s">
        <v>412</v>
      </c>
      <c r="C57" s="75" t="s">
        <v>123</v>
      </c>
      <c r="D57" s="75" t="s">
        <v>179</v>
      </c>
      <c r="E57" s="75" t="s">
        <v>330</v>
      </c>
      <c r="F57" s="75"/>
      <c r="G57" s="76">
        <f>G58</f>
        <v>886.83988</v>
      </c>
      <c r="H57" s="76">
        <f>H58</f>
        <v>774.22897</v>
      </c>
      <c r="I57" s="190">
        <f t="shared" si="1"/>
        <v>87.30200202543891</v>
      </c>
    </row>
    <row r="58" spans="1:9" ht="30" customHeight="1">
      <c r="A58" s="86"/>
      <c r="B58" s="77" t="s">
        <v>282</v>
      </c>
      <c r="C58" s="75" t="s">
        <v>123</v>
      </c>
      <c r="D58" s="75" t="s">
        <v>179</v>
      </c>
      <c r="E58" s="75" t="s">
        <v>330</v>
      </c>
      <c r="F58" s="75" t="s">
        <v>285</v>
      </c>
      <c r="G58" s="76">
        <v>886.83988</v>
      </c>
      <c r="H58" s="76">
        <v>774.22897</v>
      </c>
      <c r="I58" s="190">
        <f t="shared" si="1"/>
        <v>87.30200202543891</v>
      </c>
    </row>
    <row r="59" spans="1:9" ht="42" customHeight="1">
      <c r="A59" s="86"/>
      <c r="B59" s="74" t="s">
        <v>413</v>
      </c>
      <c r="C59" s="75" t="s">
        <v>123</v>
      </c>
      <c r="D59" s="75" t="s">
        <v>179</v>
      </c>
      <c r="E59" s="75" t="s">
        <v>331</v>
      </c>
      <c r="F59" s="75"/>
      <c r="G59" s="76">
        <f>G60+G61+G62</f>
        <v>18990.64721</v>
      </c>
      <c r="H59" s="76">
        <f>H60+H61+H62</f>
        <v>18206.5775</v>
      </c>
      <c r="I59" s="190">
        <f t="shared" si="1"/>
        <v>95.87128494711266</v>
      </c>
    </row>
    <row r="60" spans="1:9" ht="55.5" customHeight="1">
      <c r="A60" s="86"/>
      <c r="B60" s="77" t="s">
        <v>281</v>
      </c>
      <c r="C60" s="75" t="s">
        <v>123</v>
      </c>
      <c r="D60" s="75" t="s">
        <v>179</v>
      </c>
      <c r="E60" s="75" t="s">
        <v>331</v>
      </c>
      <c r="F60" s="75" t="s">
        <v>284</v>
      </c>
      <c r="G60" s="76">
        <v>12489.383</v>
      </c>
      <c r="H60" s="76">
        <v>12439.26041</v>
      </c>
      <c r="I60" s="190">
        <f t="shared" si="1"/>
        <v>99.5986784134973</v>
      </c>
    </row>
    <row r="61" spans="1:9" ht="26.25" customHeight="1">
      <c r="A61" s="86"/>
      <c r="B61" s="77" t="s">
        <v>282</v>
      </c>
      <c r="C61" s="75" t="s">
        <v>123</v>
      </c>
      <c r="D61" s="75" t="s">
        <v>179</v>
      </c>
      <c r="E61" s="75" t="s">
        <v>331</v>
      </c>
      <c r="F61" s="75" t="s">
        <v>285</v>
      </c>
      <c r="G61" s="76">
        <v>6324.66528</v>
      </c>
      <c r="H61" s="76">
        <v>5703.77518</v>
      </c>
      <c r="I61" s="190">
        <f t="shared" si="1"/>
        <v>90.18303621594976</v>
      </c>
    </row>
    <row r="62" spans="1:9" ht="18" customHeight="1">
      <c r="A62" s="86"/>
      <c r="B62" s="77" t="s">
        <v>283</v>
      </c>
      <c r="C62" s="75" t="s">
        <v>123</v>
      </c>
      <c r="D62" s="75" t="s">
        <v>179</v>
      </c>
      <c r="E62" s="75" t="s">
        <v>331</v>
      </c>
      <c r="F62" s="75" t="s">
        <v>286</v>
      </c>
      <c r="G62" s="76">
        <v>176.59893</v>
      </c>
      <c r="H62" s="76">
        <v>63.54191</v>
      </c>
      <c r="I62" s="190">
        <f t="shared" si="1"/>
        <v>35.98091449364954</v>
      </c>
    </row>
    <row r="63" spans="1:9" ht="53.25" customHeight="1">
      <c r="A63" s="86"/>
      <c r="B63" s="84" t="s">
        <v>414</v>
      </c>
      <c r="C63" s="75" t="s">
        <v>123</v>
      </c>
      <c r="D63" s="75" t="s">
        <v>179</v>
      </c>
      <c r="E63" s="75" t="s">
        <v>332</v>
      </c>
      <c r="F63" s="75"/>
      <c r="G63" s="76">
        <f>G64</f>
        <v>37.3</v>
      </c>
      <c r="H63" s="76">
        <f>H64</f>
        <v>37.3</v>
      </c>
      <c r="I63" s="190">
        <f t="shared" si="1"/>
        <v>100</v>
      </c>
    </row>
    <row r="64" spans="1:9" ht="31.5" customHeight="1">
      <c r="A64" s="86"/>
      <c r="B64" s="77" t="s">
        <v>282</v>
      </c>
      <c r="C64" s="75" t="s">
        <v>123</v>
      </c>
      <c r="D64" s="75" t="s">
        <v>179</v>
      </c>
      <c r="E64" s="75" t="s">
        <v>332</v>
      </c>
      <c r="F64" s="75" t="s">
        <v>285</v>
      </c>
      <c r="G64" s="76">
        <v>37.3</v>
      </c>
      <c r="H64" s="76">
        <v>37.3</v>
      </c>
      <c r="I64" s="190">
        <f t="shared" si="1"/>
        <v>100</v>
      </c>
    </row>
    <row r="65" spans="1:9" ht="42.75" customHeight="1">
      <c r="A65" s="86"/>
      <c r="B65" s="84" t="s">
        <v>415</v>
      </c>
      <c r="C65" s="75" t="s">
        <v>123</v>
      </c>
      <c r="D65" s="75" t="s">
        <v>179</v>
      </c>
      <c r="E65" s="75" t="s">
        <v>560</v>
      </c>
      <c r="F65" s="75"/>
      <c r="G65" s="81">
        <f>G66</f>
        <v>757.9</v>
      </c>
      <c r="H65" s="81">
        <f>H66</f>
        <v>757.9</v>
      </c>
      <c r="I65" s="190">
        <f t="shared" si="1"/>
        <v>100</v>
      </c>
    </row>
    <row r="66" spans="1:9" ht="18" customHeight="1">
      <c r="A66" s="86"/>
      <c r="B66" s="77" t="s">
        <v>283</v>
      </c>
      <c r="C66" s="75" t="s">
        <v>123</v>
      </c>
      <c r="D66" s="75" t="s">
        <v>179</v>
      </c>
      <c r="E66" s="75" t="s">
        <v>560</v>
      </c>
      <c r="F66" s="75" t="s">
        <v>286</v>
      </c>
      <c r="G66" s="76">
        <v>757.9</v>
      </c>
      <c r="H66" s="76">
        <v>757.9</v>
      </c>
      <c r="I66" s="190">
        <f t="shared" si="1"/>
        <v>100</v>
      </c>
    </row>
    <row r="67" spans="1:9" ht="30.75" customHeight="1">
      <c r="A67" s="86"/>
      <c r="B67" s="74" t="s">
        <v>416</v>
      </c>
      <c r="C67" s="75" t="s">
        <v>123</v>
      </c>
      <c r="D67" s="75" t="s">
        <v>179</v>
      </c>
      <c r="E67" s="75" t="s">
        <v>333</v>
      </c>
      <c r="F67" s="79"/>
      <c r="G67" s="81">
        <f>G68</f>
        <v>421.09079</v>
      </c>
      <c r="H67" s="81">
        <f>H68</f>
        <v>0</v>
      </c>
      <c r="I67" s="190">
        <f t="shared" si="1"/>
        <v>0</v>
      </c>
    </row>
    <row r="68" spans="1:9" ht="18.75" customHeight="1">
      <c r="A68" s="86"/>
      <c r="B68" s="77" t="s">
        <v>283</v>
      </c>
      <c r="C68" s="75" t="s">
        <v>123</v>
      </c>
      <c r="D68" s="75" t="s">
        <v>179</v>
      </c>
      <c r="E68" s="75" t="s">
        <v>333</v>
      </c>
      <c r="F68" s="75" t="s">
        <v>286</v>
      </c>
      <c r="G68" s="76">
        <v>421.09079</v>
      </c>
      <c r="H68" s="76">
        <v>0</v>
      </c>
      <c r="I68" s="190">
        <f t="shared" si="1"/>
        <v>0</v>
      </c>
    </row>
    <row r="69" spans="1:9" ht="19.5" customHeight="1">
      <c r="A69" s="86"/>
      <c r="B69" s="74" t="s">
        <v>76</v>
      </c>
      <c r="C69" s="75" t="s">
        <v>123</v>
      </c>
      <c r="D69" s="75" t="s">
        <v>77</v>
      </c>
      <c r="E69" s="75"/>
      <c r="F69" s="75"/>
      <c r="G69" s="76">
        <f aca="true" t="shared" si="4" ref="G69:H71">G70</f>
        <v>361.3</v>
      </c>
      <c r="H69" s="76">
        <f t="shared" si="4"/>
        <v>361.3</v>
      </c>
      <c r="I69" s="190">
        <f t="shared" si="1"/>
        <v>100</v>
      </c>
    </row>
    <row r="70" spans="1:9" ht="17.25" customHeight="1">
      <c r="A70" s="86"/>
      <c r="B70" s="74" t="s">
        <v>238</v>
      </c>
      <c r="C70" s="75" t="s">
        <v>123</v>
      </c>
      <c r="D70" s="75" t="s">
        <v>77</v>
      </c>
      <c r="E70" s="75" t="s">
        <v>334</v>
      </c>
      <c r="F70" s="75"/>
      <c r="G70" s="76">
        <f t="shared" si="4"/>
        <v>361.3</v>
      </c>
      <c r="H70" s="76">
        <f t="shared" si="4"/>
        <v>361.3</v>
      </c>
      <c r="I70" s="190">
        <f t="shared" si="1"/>
        <v>100</v>
      </c>
    </row>
    <row r="71" spans="1:9" ht="32.25" customHeight="1">
      <c r="A71" s="86"/>
      <c r="B71" s="77" t="s">
        <v>417</v>
      </c>
      <c r="C71" s="75" t="s">
        <v>123</v>
      </c>
      <c r="D71" s="75" t="s">
        <v>77</v>
      </c>
      <c r="E71" s="75" t="s">
        <v>335</v>
      </c>
      <c r="F71" s="75"/>
      <c r="G71" s="76">
        <f t="shared" si="4"/>
        <v>361.3</v>
      </c>
      <c r="H71" s="76">
        <f t="shared" si="4"/>
        <v>361.3</v>
      </c>
      <c r="I71" s="190">
        <f t="shared" si="1"/>
        <v>100</v>
      </c>
    </row>
    <row r="72" spans="1:9" ht="17.25" customHeight="1">
      <c r="A72" s="86"/>
      <c r="B72" s="94" t="s">
        <v>485</v>
      </c>
      <c r="C72" s="75" t="s">
        <v>123</v>
      </c>
      <c r="D72" s="75" t="s">
        <v>77</v>
      </c>
      <c r="E72" s="75" t="s">
        <v>335</v>
      </c>
      <c r="F72" s="75"/>
      <c r="G72" s="76">
        <f>G73+G74</f>
        <v>361.3</v>
      </c>
      <c r="H72" s="76">
        <f>H73+H74</f>
        <v>361.3</v>
      </c>
      <c r="I72" s="190">
        <f t="shared" si="1"/>
        <v>100</v>
      </c>
    </row>
    <row r="73" spans="1:9" ht="54.75" customHeight="1">
      <c r="A73" s="86"/>
      <c r="B73" s="77" t="s">
        <v>281</v>
      </c>
      <c r="C73" s="75" t="s">
        <v>123</v>
      </c>
      <c r="D73" s="75" t="s">
        <v>77</v>
      </c>
      <c r="E73" s="75" t="s">
        <v>335</v>
      </c>
      <c r="F73" s="75" t="s">
        <v>284</v>
      </c>
      <c r="G73" s="76">
        <v>343.6</v>
      </c>
      <c r="H73" s="76">
        <v>343.6</v>
      </c>
      <c r="I73" s="190">
        <f t="shared" si="1"/>
        <v>100</v>
      </c>
    </row>
    <row r="74" spans="1:9" ht="28.5" customHeight="1">
      <c r="A74" s="86"/>
      <c r="B74" s="77" t="s">
        <v>282</v>
      </c>
      <c r="C74" s="75" t="s">
        <v>123</v>
      </c>
      <c r="D74" s="75" t="s">
        <v>77</v>
      </c>
      <c r="E74" s="75" t="s">
        <v>335</v>
      </c>
      <c r="F74" s="75" t="s">
        <v>285</v>
      </c>
      <c r="G74" s="76">
        <v>17.7</v>
      </c>
      <c r="H74" s="76">
        <v>17.7</v>
      </c>
      <c r="I74" s="190">
        <f t="shared" si="1"/>
        <v>100</v>
      </c>
    </row>
    <row r="75" spans="1:9" ht="16.5" customHeight="1">
      <c r="A75" s="86"/>
      <c r="B75" s="77" t="s">
        <v>266</v>
      </c>
      <c r="C75" s="75" t="s">
        <v>123</v>
      </c>
      <c r="D75" s="75" t="s">
        <v>267</v>
      </c>
      <c r="E75" s="75"/>
      <c r="F75" s="75"/>
      <c r="G75" s="76">
        <f>G76</f>
        <v>397.7</v>
      </c>
      <c r="H75" s="76">
        <f>H76</f>
        <v>393.78286999999995</v>
      </c>
      <c r="I75" s="190">
        <f t="shared" si="1"/>
        <v>99.01505406084988</v>
      </c>
    </row>
    <row r="76" spans="1:9" ht="21" customHeight="1">
      <c r="A76" s="86"/>
      <c r="B76" s="77" t="s">
        <v>238</v>
      </c>
      <c r="C76" s="75" t="s">
        <v>123</v>
      </c>
      <c r="D76" s="75" t="s">
        <v>267</v>
      </c>
      <c r="E76" s="75" t="s">
        <v>321</v>
      </c>
      <c r="F76" s="75"/>
      <c r="G76" s="76">
        <f>G77</f>
        <v>397.7</v>
      </c>
      <c r="H76" s="76">
        <f>H77</f>
        <v>393.78286999999995</v>
      </c>
      <c r="I76" s="190">
        <f t="shared" si="1"/>
        <v>99.01505406084988</v>
      </c>
    </row>
    <row r="77" spans="1:9" ht="29.25" customHeight="1">
      <c r="A77" s="86"/>
      <c r="B77" s="74" t="s">
        <v>418</v>
      </c>
      <c r="C77" s="75" t="s">
        <v>123</v>
      </c>
      <c r="D77" s="75" t="s">
        <v>267</v>
      </c>
      <c r="E77" s="75" t="s">
        <v>321</v>
      </c>
      <c r="F77" s="75"/>
      <c r="G77" s="76">
        <v>397.7</v>
      </c>
      <c r="H77" s="76">
        <f>H78+H79</f>
        <v>393.78286999999995</v>
      </c>
      <c r="I77" s="190">
        <f t="shared" si="1"/>
        <v>99.01505406084988</v>
      </c>
    </row>
    <row r="78" spans="1:9" ht="18" customHeight="1">
      <c r="A78" s="86"/>
      <c r="B78" s="94" t="s">
        <v>485</v>
      </c>
      <c r="C78" s="79" t="s">
        <v>123</v>
      </c>
      <c r="D78" s="79" t="s">
        <v>267</v>
      </c>
      <c r="E78" s="79" t="s">
        <v>336</v>
      </c>
      <c r="F78" s="75"/>
      <c r="G78" s="95">
        <f>G80+G81</f>
        <v>369.29999999999995</v>
      </c>
      <c r="H78" s="95">
        <f>H80+H81</f>
        <v>369.29999999999995</v>
      </c>
      <c r="I78" s="190">
        <f t="shared" si="1"/>
        <v>100</v>
      </c>
    </row>
    <row r="79" spans="1:9" ht="53.25" customHeight="1">
      <c r="A79" s="86"/>
      <c r="B79" s="77" t="s">
        <v>281</v>
      </c>
      <c r="C79" s="75" t="s">
        <v>123</v>
      </c>
      <c r="D79" s="75" t="s">
        <v>267</v>
      </c>
      <c r="E79" s="75" t="s">
        <v>337</v>
      </c>
      <c r="F79" s="75" t="s">
        <v>284</v>
      </c>
      <c r="G79" s="76">
        <v>28.4</v>
      </c>
      <c r="H79" s="76">
        <v>24.48287</v>
      </c>
      <c r="I79" s="190">
        <f aca="true" t="shared" si="5" ref="I79:I142">H79/G79*100</f>
        <v>86.20728873239436</v>
      </c>
    </row>
    <row r="80" spans="1:9" ht="53.25" customHeight="1">
      <c r="A80" s="86"/>
      <c r="B80" s="77" t="s">
        <v>281</v>
      </c>
      <c r="C80" s="75" t="s">
        <v>123</v>
      </c>
      <c r="D80" s="75" t="s">
        <v>267</v>
      </c>
      <c r="E80" s="75" t="s">
        <v>338</v>
      </c>
      <c r="F80" s="75" t="s">
        <v>284</v>
      </c>
      <c r="G80" s="76">
        <v>325.602</v>
      </c>
      <c r="H80" s="76">
        <v>325.602</v>
      </c>
      <c r="I80" s="190">
        <f t="shared" si="5"/>
        <v>100</v>
      </c>
    </row>
    <row r="81" spans="1:9" ht="30" customHeight="1">
      <c r="A81" s="86"/>
      <c r="B81" s="77" t="s">
        <v>282</v>
      </c>
      <c r="C81" s="75" t="s">
        <v>123</v>
      </c>
      <c r="D81" s="75" t="s">
        <v>267</v>
      </c>
      <c r="E81" s="75" t="s">
        <v>338</v>
      </c>
      <c r="F81" s="75" t="s">
        <v>285</v>
      </c>
      <c r="G81" s="76">
        <v>43.698</v>
      </c>
      <c r="H81" s="76">
        <v>43.698</v>
      </c>
      <c r="I81" s="190">
        <f t="shared" si="5"/>
        <v>100</v>
      </c>
    </row>
    <row r="82" spans="1:9" ht="33" customHeight="1">
      <c r="A82" s="86"/>
      <c r="B82" s="74" t="s">
        <v>78</v>
      </c>
      <c r="C82" s="75" t="s">
        <v>123</v>
      </c>
      <c r="D82" s="75" t="s">
        <v>79</v>
      </c>
      <c r="E82" s="75"/>
      <c r="F82" s="75"/>
      <c r="G82" s="76">
        <f>G83</f>
        <v>4583.9294</v>
      </c>
      <c r="H82" s="76">
        <f>H83</f>
        <v>4491.51633</v>
      </c>
      <c r="I82" s="190">
        <f t="shared" si="5"/>
        <v>97.98397702198469</v>
      </c>
    </row>
    <row r="83" spans="1:9" ht="17.25" customHeight="1">
      <c r="A83" s="86"/>
      <c r="B83" s="74" t="s">
        <v>238</v>
      </c>
      <c r="C83" s="75" t="s">
        <v>123</v>
      </c>
      <c r="D83" s="75" t="s">
        <v>79</v>
      </c>
      <c r="E83" s="75" t="s">
        <v>321</v>
      </c>
      <c r="F83" s="75"/>
      <c r="G83" s="76">
        <f>G84+G86+G88</f>
        <v>4583.9294</v>
      </c>
      <c r="H83" s="76">
        <f>H84+H86+H88</f>
        <v>4491.51633</v>
      </c>
      <c r="I83" s="190">
        <f t="shared" si="5"/>
        <v>97.98397702198469</v>
      </c>
    </row>
    <row r="84" spans="1:9" ht="30.75" customHeight="1">
      <c r="A84" s="86"/>
      <c r="B84" s="74" t="s">
        <v>419</v>
      </c>
      <c r="C84" s="75" t="s">
        <v>123</v>
      </c>
      <c r="D84" s="75" t="s">
        <v>79</v>
      </c>
      <c r="E84" s="75" t="s">
        <v>339</v>
      </c>
      <c r="F84" s="75"/>
      <c r="G84" s="76">
        <f>G85</f>
        <v>604.5064</v>
      </c>
      <c r="H84" s="76">
        <f>H85</f>
        <v>514.97884</v>
      </c>
      <c r="I84" s="190">
        <f t="shared" si="5"/>
        <v>85.18997317480842</v>
      </c>
    </row>
    <row r="85" spans="1:9" ht="30.75" customHeight="1">
      <c r="A85" s="86"/>
      <c r="B85" s="77" t="s">
        <v>282</v>
      </c>
      <c r="C85" s="75" t="s">
        <v>123</v>
      </c>
      <c r="D85" s="75" t="s">
        <v>79</v>
      </c>
      <c r="E85" s="75" t="s">
        <v>339</v>
      </c>
      <c r="F85" s="75" t="s">
        <v>285</v>
      </c>
      <c r="G85" s="76">
        <v>604.5064</v>
      </c>
      <c r="H85" s="76">
        <v>514.97884</v>
      </c>
      <c r="I85" s="190">
        <f t="shared" si="5"/>
        <v>85.18997317480842</v>
      </c>
    </row>
    <row r="86" spans="1:9" ht="43.5" customHeight="1">
      <c r="A86" s="86"/>
      <c r="B86" s="74" t="s">
        <v>420</v>
      </c>
      <c r="C86" s="75" t="s">
        <v>123</v>
      </c>
      <c r="D86" s="75" t="s">
        <v>79</v>
      </c>
      <c r="E86" s="75" t="s">
        <v>340</v>
      </c>
      <c r="F86" s="75"/>
      <c r="G86" s="76">
        <f>G87</f>
        <v>245</v>
      </c>
      <c r="H86" s="76">
        <f>H87</f>
        <v>245</v>
      </c>
      <c r="I86" s="190">
        <f t="shared" si="5"/>
        <v>100</v>
      </c>
    </row>
    <row r="87" spans="1:9" ht="27.75" customHeight="1">
      <c r="A87" s="86"/>
      <c r="B87" s="77" t="s">
        <v>282</v>
      </c>
      <c r="C87" s="75" t="s">
        <v>123</v>
      </c>
      <c r="D87" s="75" t="s">
        <v>79</v>
      </c>
      <c r="E87" s="75" t="s">
        <v>340</v>
      </c>
      <c r="F87" s="75" t="s">
        <v>285</v>
      </c>
      <c r="G87" s="76">
        <v>245</v>
      </c>
      <c r="H87" s="76">
        <v>245</v>
      </c>
      <c r="I87" s="190">
        <f t="shared" si="5"/>
        <v>100</v>
      </c>
    </row>
    <row r="88" spans="1:9" ht="31.5" customHeight="1">
      <c r="A88" s="195"/>
      <c r="B88" s="74" t="s">
        <v>421</v>
      </c>
      <c r="C88" s="75" t="s">
        <v>123</v>
      </c>
      <c r="D88" s="75" t="s">
        <v>79</v>
      </c>
      <c r="E88" s="75" t="s">
        <v>341</v>
      </c>
      <c r="F88" s="79"/>
      <c r="G88" s="76">
        <f>G89</f>
        <v>3734.423</v>
      </c>
      <c r="H88" s="76">
        <f>H89</f>
        <v>3731.53749</v>
      </c>
      <c r="I88" s="190">
        <f t="shared" si="5"/>
        <v>99.92273210613796</v>
      </c>
    </row>
    <row r="89" spans="1:9" ht="54" customHeight="1">
      <c r="A89" s="195"/>
      <c r="B89" s="77" t="s">
        <v>281</v>
      </c>
      <c r="C89" s="75" t="s">
        <v>123</v>
      </c>
      <c r="D89" s="75" t="s">
        <v>79</v>
      </c>
      <c r="E89" s="75" t="s">
        <v>341</v>
      </c>
      <c r="F89" s="75" t="s">
        <v>284</v>
      </c>
      <c r="G89" s="76">
        <v>3734.423</v>
      </c>
      <c r="H89" s="76">
        <v>3731.53749</v>
      </c>
      <c r="I89" s="190">
        <f t="shared" si="5"/>
        <v>99.92273210613796</v>
      </c>
    </row>
    <row r="90" spans="1:9" ht="27" customHeight="1">
      <c r="A90" s="195"/>
      <c r="B90" s="77" t="s">
        <v>260</v>
      </c>
      <c r="C90" s="75" t="s">
        <v>123</v>
      </c>
      <c r="D90" s="75" t="s">
        <v>152</v>
      </c>
      <c r="E90" s="75"/>
      <c r="F90" s="75"/>
      <c r="G90" s="76">
        <f>G91+G95</f>
        <v>300</v>
      </c>
      <c r="H90" s="76">
        <f>H91+H95</f>
        <v>272.55948</v>
      </c>
      <c r="I90" s="190">
        <f t="shared" si="5"/>
        <v>90.85316</v>
      </c>
    </row>
    <row r="91" spans="1:9" ht="41.25" customHeight="1">
      <c r="A91" s="195"/>
      <c r="B91" s="74" t="s">
        <v>486</v>
      </c>
      <c r="C91" s="75" t="s">
        <v>123</v>
      </c>
      <c r="D91" s="75" t="s">
        <v>152</v>
      </c>
      <c r="E91" s="85" t="s">
        <v>342</v>
      </c>
      <c r="F91" s="75"/>
      <c r="G91" s="76">
        <f>G93</f>
        <v>95.04</v>
      </c>
      <c r="H91" s="76">
        <f>H93</f>
        <v>95.04</v>
      </c>
      <c r="I91" s="190">
        <f t="shared" si="5"/>
        <v>100</v>
      </c>
    </row>
    <row r="92" spans="1:9" ht="34.5" customHeight="1">
      <c r="A92" s="195"/>
      <c r="B92" s="74" t="s">
        <v>422</v>
      </c>
      <c r="C92" s="75" t="s">
        <v>123</v>
      </c>
      <c r="D92" s="75" t="s">
        <v>152</v>
      </c>
      <c r="E92" s="85" t="s">
        <v>488</v>
      </c>
      <c r="F92" s="75"/>
      <c r="G92" s="76">
        <f>G93</f>
        <v>95.04</v>
      </c>
      <c r="H92" s="76">
        <f>H93</f>
        <v>95.04</v>
      </c>
      <c r="I92" s="190">
        <f t="shared" si="5"/>
        <v>100</v>
      </c>
    </row>
    <row r="93" spans="1:9" ht="42.75" customHeight="1">
      <c r="A93" s="195"/>
      <c r="B93" s="74" t="s">
        <v>395</v>
      </c>
      <c r="C93" s="75" t="s">
        <v>123</v>
      </c>
      <c r="D93" s="75" t="s">
        <v>152</v>
      </c>
      <c r="E93" s="85" t="s">
        <v>343</v>
      </c>
      <c r="F93" s="75"/>
      <c r="G93" s="76">
        <f>G94</f>
        <v>95.04</v>
      </c>
      <c r="H93" s="76">
        <f>H94</f>
        <v>95.04</v>
      </c>
      <c r="I93" s="190">
        <f t="shared" si="5"/>
        <v>100</v>
      </c>
    </row>
    <row r="94" spans="1:9" ht="30.75" customHeight="1">
      <c r="A94" s="195"/>
      <c r="B94" s="77" t="s">
        <v>282</v>
      </c>
      <c r="C94" s="75" t="s">
        <v>123</v>
      </c>
      <c r="D94" s="75" t="s">
        <v>152</v>
      </c>
      <c r="E94" s="85" t="s">
        <v>343</v>
      </c>
      <c r="F94" s="75" t="s">
        <v>285</v>
      </c>
      <c r="G94" s="76">
        <v>95.04</v>
      </c>
      <c r="H94" s="76">
        <v>95.04</v>
      </c>
      <c r="I94" s="190">
        <f t="shared" si="5"/>
        <v>100</v>
      </c>
    </row>
    <row r="95" spans="1:9" ht="40.5" customHeight="1">
      <c r="A95" s="195"/>
      <c r="B95" s="74" t="s">
        <v>487</v>
      </c>
      <c r="C95" s="75" t="s">
        <v>123</v>
      </c>
      <c r="D95" s="75" t="s">
        <v>152</v>
      </c>
      <c r="E95" s="85" t="s">
        <v>344</v>
      </c>
      <c r="F95" s="75"/>
      <c r="G95" s="76">
        <f>G97</f>
        <v>204.96</v>
      </c>
      <c r="H95" s="76">
        <f>H97</f>
        <v>177.51948</v>
      </c>
      <c r="I95" s="190">
        <f t="shared" si="5"/>
        <v>86.61176814988289</v>
      </c>
    </row>
    <row r="96" spans="1:9" ht="32.25" customHeight="1">
      <c r="A96" s="195"/>
      <c r="B96" s="74" t="s">
        <v>423</v>
      </c>
      <c r="C96" s="75" t="s">
        <v>123</v>
      </c>
      <c r="D96" s="75" t="s">
        <v>152</v>
      </c>
      <c r="E96" s="85" t="s">
        <v>489</v>
      </c>
      <c r="F96" s="75"/>
      <c r="G96" s="76">
        <f>G97</f>
        <v>204.96</v>
      </c>
      <c r="H96" s="76">
        <f>H97</f>
        <v>177.51948</v>
      </c>
      <c r="I96" s="190">
        <f t="shared" si="5"/>
        <v>86.61176814988289</v>
      </c>
    </row>
    <row r="97" spans="1:9" ht="45" customHeight="1">
      <c r="A97" s="195"/>
      <c r="B97" s="74" t="s">
        <v>395</v>
      </c>
      <c r="C97" s="75" t="s">
        <v>123</v>
      </c>
      <c r="D97" s="75" t="s">
        <v>152</v>
      </c>
      <c r="E97" s="85" t="s">
        <v>345</v>
      </c>
      <c r="F97" s="75"/>
      <c r="G97" s="76">
        <f>G98</f>
        <v>204.96</v>
      </c>
      <c r="H97" s="76">
        <f>H98</f>
        <v>177.51948</v>
      </c>
      <c r="I97" s="190">
        <f t="shared" si="5"/>
        <v>86.61176814988289</v>
      </c>
    </row>
    <row r="98" spans="1:9" ht="29.25" customHeight="1">
      <c r="A98" s="195"/>
      <c r="B98" s="77" t="s">
        <v>282</v>
      </c>
      <c r="C98" s="75" t="s">
        <v>123</v>
      </c>
      <c r="D98" s="75" t="s">
        <v>152</v>
      </c>
      <c r="E98" s="85" t="s">
        <v>346</v>
      </c>
      <c r="F98" s="75" t="s">
        <v>285</v>
      </c>
      <c r="G98" s="76">
        <v>204.96</v>
      </c>
      <c r="H98" s="76">
        <v>177.51948</v>
      </c>
      <c r="I98" s="190">
        <f t="shared" si="5"/>
        <v>86.61176814988289</v>
      </c>
    </row>
    <row r="99" spans="1:9" ht="15.75" customHeight="1">
      <c r="A99" s="86"/>
      <c r="B99" s="74" t="s">
        <v>623</v>
      </c>
      <c r="C99" s="75" t="s">
        <v>123</v>
      </c>
      <c r="D99" s="75" t="s">
        <v>624</v>
      </c>
      <c r="E99" s="75"/>
      <c r="F99" s="75"/>
      <c r="G99" s="76">
        <f>G100</f>
        <v>6.945</v>
      </c>
      <c r="H99" s="76">
        <f>H100</f>
        <v>6.945</v>
      </c>
      <c r="I99" s="190">
        <f t="shared" si="5"/>
        <v>100</v>
      </c>
    </row>
    <row r="100" spans="1:9" ht="18.75" customHeight="1">
      <c r="A100" s="86"/>
      <c r="B100" s="74" t="s">
        <v>238</v>
      </c>
      <c r="C100" s="75" t="s">
        <v>123</v>
      </c>
      <c r="D100" s="75" t="s">
        <v>624</v>
      </c>
      <c r="E100" s="75" t="s">
        <v>321</v>
      </c>
      <c r="F100" s="75"/>
      <c r="G100" s="76">
        <f>G101</f>
        <v>6.945</v>
      </c>
      <c r="H100" s="76">
        <f>H101</f>
        <v>6.945</v>
      </c>
      <c r="I100" s="190">
        <f t="shared" si="5"/>
        <v>100</v>
      </c>
    </row>
    <row r="101" spans="1:9" ht="43.5" customHeight="1">
      <c r="A101" s="86"/>
      <c r="B101" s="74" t="s">
        <v>626</v>
      </c>
      <c r="C101" s="75" t="s">
        <v>123</v>
      </c>
      <c r="D101" s="75" t="s">
        <v>624</v>
      </c>
      <c r="E101" s="75" t="s">
        <v>625</v>
      </c>
      <c r="F101" s="75"/>
      <c r="G101" s="76">
        <f>G103</f>
        <v>6.945</v>
      </c>
      <c r="H101" s="76">
        <f>H103</f>
        <v>6.945</v>
      </c>
      <c r="I101" s="190">
        <f t="shared" si="5"/>
        <v>100</v>
      </c>
    </row>
    <row r="102" spans="1:9" ht="20.25" customHeight="1">
      <c r="A102" s="86"/>
      <c r="B102" s="94" t="s">
        <v>485</v>
      </c>
      <c r="C102" s="79" t="s">
        <v>123</v>
      </c>
      <c r="D102" s="79" t="s">
        <v>624</v>
      </c>
      <c r="E102" s="79" t="s">
        <v>625</v>
      </c>
      <c r="F102" s="75"/>
      <c r="G102" s="95">
        <v>6.945</v>
      </c>
      <c r="H102" s="95">
        <v>6.945</v>
      </c>
      <c r="I102" s="190">
        <f t="shared" si="5"/>
        <v>100</v>
      </c>
    </row>
    <row r="103" spans="1:9" ht="27" customHeight="1">
      <c r="A103" s="86"/>
      <c r="B103" s="77" t="s">
        <v>282</v>
      </c>
      <c r="C103" s="75" t="s">
        <v>123</v>
      </c>
      <c r="D103" s="75" t="s">
        <v>624</v>
      </c>
      <c r="E103" s="75" t="s">
        <v>625</v>
      </c>
      <c r="F103" s="75" t="s">
        <v>285</v>
      </c>
      <c r="G103" s="76">
        <v>6.945</v>
      </c>
      <c r="H103" s="76">
        <v>6.945</v>
      </c>
      <c r="I103" s="190">
        <f t="shared" si="5"/>
        <v>100</v>
      </c>
    </row>
    <row r="104" spans="1:9" ht="17.25" customHeight="1">
      <c r="A104" s="86"/>
      <c r="B104" s="74" t="s">
        <v>171</v>
      </c>
      <c r="C104" s="75" t="s">
        <v>123</v>
      </c>
      <c r="D104" s="75" t="s">
        <v>278</v>
      </c>
      <c r="E104" s="75"/>
      <c r="F104" s="75"/>
      <c r="G104" s="76">
        <f aca="true" t="shared" si="6" ref="G104:H106">G105</f>
        <v>4000</v>
      </c>
      <c r="H104" s="76">
        <f t="shared" si="6"/>
        <v>4000</v>
      </c>
      <c r="I104" s="190">
        <f t="shared" si="5"/>
        <v>100</v>
      </c>
    </row>
    <row r="105" spans="1:9" ht="17.25" customHeight="1">
      <c r="A105" s="86"/>
      <c r="B105" s="74" t="s">
        <v>238</v>
      </c>
      <c r="C105" s="75" t="s">
        <v>123</v>
      </c>
      <c r="D105" s="75" t="s">
        <v>278</v>
      </c>
      <c r="E105" s="75" t="s">
        <v>321</v>
      </c>
      <c r="F105" s="75"/>
      <c r="G105" s="76">
        <f t="shared" si="6"/>
        <v>4000</v>
      </c>
      <c r="H105" s="76">
        <f t="shared" si="6"/>
        <v>4000</v>
      </c>
      <c r="I105" s="190">
        <f t="shared" si="5"/>
        <v>100</v>
      </c>
    </row>
    <row r="106" spans="1:9" ht="18.75" customHeight="1">
      <c r="A106" s="86"/>
      <c r="B106" s="74" t="s">
        <v>424</v>
      </c>
      <c r="C106" s="75" t="s">
        <v>123</v>
      </c>
      <c r="D106" s="75" t="s">
        <v>278</v>
      </c>
      <c r="E106" s="75" t="s">
        <v>347</v>
      </c>
      <c r="F106" s="75"/>
      <c r="G106" s="76">
        <f t="shared" si="6"/>
        <v>4000</v>
      </c>
      <c r="H106" s="76">
        <f t="shared" si="6"/>
        <v>4000</v>
      </c>
      <c r="I106" s="190">
        <f t="shared" si="5"/>
        <v>100</v>
      </c>
    </row>
    <row r="107" spans="1:9" ht="27.75" customHeight="1">
      <c r="A107" s="86"/>
      <c r="B107" s="77" t="s">
        <v>282</v>
      </c>
      <c r="C107" s="75" t="s">
        <v>123</v>
      </c>
      <c r="D107" s="75" t="s">
        <v>278</v>
      </c>
      <c r="E107" s="75" t="s">
        <v>347</v>
      </c>
      <c r="F107" s="75" t="s">
        <v>285</v>
      </c>
      <c r="G107" s="76">
        <v>4000</v>
      </c>
      <c r="H107" s="76">
        <v>4000</v>
      </c>
      <c r="I107" s="190">
        <f t="shared" si="5"/>
        <v>100</v>
      </c>
    </row>
    <row r="108" spans="1:9" ht="21" customHeight="1">
      <c r="A108" s="86"/>
      <c r="B108" s="78" t="s">
        <v>576</v>
      </c>
      <c r="C108" s="75" t="s">
        <v>123</v>
      </c>
      <c r="D108" s="75" t="s">
        <v>577</v>
      </c>
      <c r="E108" s="75"/>
      <c r="F108" s="75"/>
      <c r="G108" s="76">
        <f>G109</f>
        <v>860</v>
      </c>
      <c r="H108" s="76">
        <f>H109</f>
        <v>860</v>
      </c>
      <c r="I108" s="190">
        <f t="shared" si="5"/>
        <v>100</v>
      </c>
    </row>
    <row r="109" spans="1:9" ht="39" customHeight="1">
      <c r="A109" s="86"/>
      <c r="B109" s="74" t="s">
        <v>409</v>
      </c>
      <c r="C109" s="75" t="s">
        <v>123</v>
      </c>
      <c r="D109" s="75" t="s">
        <v>577</v>
      </c>
      <c r="E109" s="75" t="s">
        <v>410</v>
      </c>
      <c r="F109" s="75"/>
      <c r="G109" s="76">
        <f>G110+G112+G114+G116+G118</f>
        <v>860</v>
      </c>
      <c r="H109" s="76">
        <f>H110+H112+H114+H116+H118</f>
        <v>860</v>
      </c>
      <c r="I109" s="190">
        <f t="shared" si="5"/>
        <v>100</v>
      </c>
    </row>
    <row r="110" spans="1:9" ht="42.75" customHeight="1">
      <c r="A110" s="86"/>
      <c r="B110" s="82" t="s">
        <v>613</v>
      </c>
      <c r="C110" s="75" t="s">
        <v>123</v>
      </c>
      <c r="D110" s="75" t="s">
        <v>577</v>
      </c>
      <c r="E110" s="75" t="s">
        <v>578</v>
      </c>
      <c r="F110" s="75"/>
      <c r="G110" s="76">
        <f>G111</f>
        <v>81</v>
      </c>
      <c r="H110" s="76">
        <f>H111</f>
        <v>81</v>
      </c>
      <c r="I110" s="190">
        <f t="shared" si="5"/>
        <v>100</v>
      </c>
    </row>
    <row r="111" spans="1:9" ht="27.75" customHeight="1">
      <c r="A111" s="86"/>
      <c r="B111" s="82" t="s">
        <v>579</v>
      </c>
      <c r="C111" s="75" t="s">
        <v>123</v>
      </c>
      <c r="D111" s="75" t="s">
        <v>577</v>
      </c>
      <c r="E111" s="75" t="s">
        <v>578</v>
      </c>
      <c r="F111" s="75" t="s">
        <v>80</v>
      </c>
      <c r="G111" s="76">
        <v>81</v>
      </c>
      <c r="H111" s="76">
        <v>81</v>
      </c>
      <c r="I111" s="190">
        <f t="shared" si="5"/>
        <v>100</v>
      </c>
    </row>
    <row r="112" spans="1:9" ht="53.25" customHeight="1">
      <c r="A112" s="86"/>
      <c r="B112" s="82" t="s">
        <v>583</v>
      </c>
      <c r="C112" s="75" t="s">
        <v>123</v>
      </c>
      <c r="D112" s="75" t="s">
        <v>577</v>
      </c>
      <c r="E112" s="75" t="s">
        <v>580</v>
      </c>
      <c r="F112" s="75"/>
      <c r="G112" s="76">
        <f>G113</f>
        <v>29</v>
      </c>
      <c r="H112" s="76">
        <f>H113</f>
        <v>29</v>
      </c>
      <c r="I112" s="190">
        <f t="shared" si="5"/>
        <v>100</v>
      </c>
    </row>
    <row r="113" spans="1:9" ht="30" customHeight="1">
      <c r="A113" s="86"/>
      <c r="B113" s="82" t="s">
        <v>579</v>
      </c>
      <c r="C113" s="75" t="s">
        <v>123</v>
      </c>
      <c r="D113" s="75" t="s">
        <v>577</v>
      </c>
      <c r="E113" s="75" t="s">
        <v>580</v>
      </c>
      <c r="F113" s="75" t="s">
        <v>80</v>
      </c>
      <c r="G113" s="76">
        <v>29</v>
      </c>
      <c r="H113" s="76">
        <v>29</v>
      </c>
      <c r="I113" s="190">
        <f t="shared" si="5"/>
        <v>100</v>
      </c>
    </row>
    <row r="114" spans="1:9" ht="42.75" customHeight="1">
      <c r="A114" s="86"/>
      <c r="B114" s="82" t="s">
        <v>616</v>
      </c>
      <c r="C114" s="75" t="s">
        <v>123</v>
      </c>
      <c r="D114" s="75" t="s">
        <v>577</v>
      </c>
      <c r="E114" s="75" t="s">
        <v>581</v>
      </c>
      <c r="F114" s="75"/>
      <c r="G114" s="76">
        <f>G115</f>
        <v>562.23684</v>
      </c>
      <c r="H114" s="76">
        <f>H115</f>
        <v>562.23684</v>
      </c>
      <c r="I114" s="190">
        <f t="shared" si="5"/>
        <v>100</v>
      </c>
    </row>
    <row r="115" spans="1:9" ht="20.25" customHeight="1">
      <c r="A115" s="86"/>
      <c r="B115" s="82" t="s">
        <v>283</v>
      </c>
      <c r="C115" s="75" t="s">
        <v>123</v>
      </c>
      <c r="D115" s="75" t="s">
        <v>577</v>
      </c>
      <c r="E115" s="75" t="s">
        <v>581</v>
      </c>
      <c r="F115" s="75" t="s">
        <v>286</v>
      </c>
      <c r="G115" s="76">
        <v>562.23684</v>
      </c>
      <c r="H115" s="76">
        <v>562.23684</v>
      </c>
      <c r="I115" s="190">
        <f t="shared" si="5"/>
        <v>100</v>
      </c>
    </row>
    <row r="116" spans="1:9" ht="42" customHeight="1">
      <c r="A116" s="86"/>
      <c r="B116" s="82" t="s">
        <v>613</v>
      </c>
      <c r="C116" s="75" t="s">
        <v>123</v>
      </c>
      <c r="D116" s="75" t="s">
        <v>577</v>
      </c>
      <c r="E116" s="75" t="s">
        <v>587</v>
      </c>
      <c r="F116" s="75"/>
      <c r="G116" s="76">
        <f>G117</f>
        <v>105.26316</v>
      </c>
      <c r="H116" s="76">
        <f>H117</f>
        <v>105.26316</v>
      </c>
      <c r="I116" s="190">
        <f t="shared" si="5"/>
        <v>100</v>
      </c>
    </row>
    <row r="117" spans="1:9" ht="19.5" customHeight="1">
      <c r="A117" s="86"/>
      <c r="B117" s="82" t="s">
        <v>283</v>
      </c>
      <c r="C117" s="75" t="s">
        <v>123</v>
      </c>
      <c r="D117" s="75" t="s">
        <v>577</v>
      </c>
      <c r="E117" s="75" t="s">
        <v>587</v>
      </c>
      <c r="F117" s="75" t="s">
        <v>286</v>
      </c>
      <c r="G117" s="76">
        <v>105.26316</v>
      </c>
      <c r="H117" s="76">
        <v>105.26316</v>
      </c>
      <c r="I117" s="190">
        <f t="shared" si="5"/>
        <v>100</v>
      </c>
    </row>
    <row r="118" spans="1:9" ht="54.75" customHeight="1">
      <c r="A118" s="86"/>
      <c r="B118" s="82" t="s">
        <v>583</v>
      </c>
      <c r="C118" s="75" t="s">
        <v>123</v>
      </c>
      <c r="D118" s="75" t="s">
        <v>577</v>
      </c>
      <c r="E118" s="75" t="s">
        <v>582</v>
      </c>
      <c r="F118" s="75"/>
      <c r="G118" s="76">
        <f>G119</f>
        <v>82.5</v>
      </c>
      <c r="H118" s="76">
        <f>H119</f>
        <v>82.5</v>
      </c>
      <c r="I118" s="190">
        <f t="shared" si="5"/>
        <v>100</v>
      </c>
    </row>
    <row r="119" spans="1:9" ht="19.5" customHeight="1">
      <c r="A119" s="86"/>
      <c r="B119" s="82" t="s">
        <v>283</v>
      </c>
      <c r="C119" s="75" t="s">
        <v>123</v>
      </c>
      <c r="D119" s="75" t="s">
        <v>577</v>
      </c>
      <c r="E119" s="75" t="s">
        <v>582</v>
      </c>
      <c r="F119" s="75" t="s">
        <v>286</v>
      </c>
      <c r="G119" s="76">
        <v>82.5</v>
      </c>
      <c r="H119" s="76">
        <v>82.5</v>
      </c>
      <c r="I119" s="190">
        <f t="shared" si="5"/>
        <v>100</v>
      </c>
    </row>
    <row r="120" spans="1:9" ht="18.75" customHeight="1">
      <c r="A120" s="86"/>
      <c r="B120" s="78" t="s">
        <v>235</v>
      </c>
      <c r="C120" s="75" t="s">
        <v>123</v>
      </c>
      <c r="D120" s="75" t="s">
        <v>236</v>
      </c>
      <c r="E120" s="75"/>
      <c r="F120" s="75"/>
      <c r="G120" s="76">
        <f>G121</f>
        <v>50533.53633</v>
      </c>
      <c r="H120" s="76">
        <f>H121</f>
        <v>50169.62302000001</v>
      </c>
      <c r="I120" s="190">
        <f t="shared" si="5"/>
        <v>99.27985782031257</v>
      </c>
    </row>
    <row r="121" spans="1:9" ht="21" customHeight="1">
      <c r="A121" s="86"/>
      <c r="B121" s="78" t="s">
        <v>238</v>
      </c>
      <c r="C121" s="75" t="s">
        <v>123</v>
      </c>
      <c r="D121" s="75" t="s">
        <v>236</v>
      </c>
      <c r="E121" s="75" t="s">
        <v>321</v>
      </c>
      <c r="F121" s="75"/>
      <c r="G121" s="76">
        <f>G122+G125</f>
        <v>50533.53633</v>
      </c>
      <c r="H121" s="76">
        <f>H122+H125</f>
        <v>50169.62302000001</v>
      </c>
      <c r="I121" s="190">
        <f t="shared" si="5"/>
        <v>99.27985782031257</v>
      </c>
    </row>
    <row r="122" spans="1:9" ht="18.75" customHeight="1">
      <c r="A122" s="86"/>
      <c r="B122" s="84" t="s">
        <v>425</v>
      </c>
      <c r="C122" s="75" t="s">
        <v>123</v>
      </c>
      <c r="D122" s="75" t="s">
        <v>236</v>
      </c>
      <c r="E122" s="75" t="s">
        <v>348</v>
      </c>
      <c r="F122" s="79"/>
      <c r="G122" s="76">
        <f>G123+G124</f>
        <v>2786.29885</v>
      </c>
      <c r="H122" s="76">
        <f>H123+H124</f>
        <v>2422.38554</v>
      </c>
      <c r="I122" s="190">
        <f t="shared" si="5"/>
        <v>86.93918601014389</v>
      </c>
    </row>
    <row r="123" spans="1:9" ht="30.75" customHeight="1">
      <c r="A123" s="86"/>
      <c r="B123" s="77" t="s">
        <v>282</v>
      </c>
      <c r="C123" s="75" t="s">
        <v>123</v>
      </c>
      <c r="D123" s="75" t="s">
        <v>236</v>
      </c>
      <c r="E123" s="75" t="s">
        <v>348</v>
      </c>
      <c r="F123" s="75" t="s">
        <v>285</v>
      </c>
      <c r="G123" s="76">
        <v>1249.47509</v>
      </c>
      <c r="H123" s="76">
        <v>885.56178</v>
      </c>
      <c r="I123" s="190">
        <f t="shared" si="5"/>
        <v>70.87470467298392</v>
      </c>
    </row>
    <row r="124" spans="1:9" ht="21" customHeight="1">
      <c r="A124" s="86"/>
      <c r="B124" s="77" t="s">
        <v>283</v>
      </c>
      <c r="C124" s="75" t="s">
        <v>123</v>
      </c>
      <c r="D124" s="75" t="s">
        <v>236</v>
      </c>
      <c r="E124" s="75" t="s">
        <v>348</v>
      </c>
      <c r="F124" s="75" t="s">
        <v>286</v>
      </c>
      <c r="G124" s="76">
        <v>1536.82376</v>
      </c>
      <c r="H124" s="76">
        <v>1536.82376</v>
      </c>
      <c r="I124" s="190">
        <f t="shared" si="5"/>
        <v>100</v>
      </c>
    </row>
    <row r="125" spans="1:9" ht="33" customHeight="1">
      <c r="A125" s="86"/>
      <c r="B125" s="84" t="s">
        <v>558</v>
      </c>
      <c r="C125" s="75" t="s">
        <v>123</v>
      </c>
      <c r="D125" s="75" t="s">
        <v>236</v>
      </c>
      <c r="E125" s="75" t="s">
        <v>559</v>
      </c>
      <c r="F125" s="79"/>
      <c r="G125" s="76">
        <f>G126+G127</f>
        <v>47747.23748</v>
      </c>
      <c r="H125" s="76">
        <f>H126+H127</f>
        <v>47747.23748</v>
      </c>
      <c r="I125" s="190">
        <f t="shared" si="5"/>
        <v>100</v>
      </c>
    </row>
    <row r="126" spans="1:9" ht="30.75" customHeight="1">
      <c r="A126" s="86"/>
      <c r="B126" s="77" t="s">
        <v>349</v>
      </c>
      <c r="C126" s="75" t="s">
        <v>123</v>
      </c>
      <c r="D126" s="75" t="s">
        <v>236</v>
      </c>
      <c r="E126" s="75" t="s">
        <v>559</v>
      </c>
      <c r="F126" s="75" t="s">
        <v>150</v>
      </c>
      <c r="G126" s="76">
        <v>46578.639</v>
      </c>
      <c r="H126" s="76">
        <v>46578.639</v>
      </c>
      <c r="I126" s="190">
        <f t="shared" si="5"/>
        <v>100</v>
      </c>
    </row>
    <row r="127" spans="1:9" ht="18" customHeight="1">
      <c r="A127" s="86"/>
      <c r="B127" s="77" t="s">
        <v>283</v>
      </c>
      <c r="C127" s="75" t="s">
        <v>123</v>
      </c>
      <c r="D127" s="75" t="s">
        <v>236</v>
      </c>
      <c r="E127" s="75" t="s">
        <v>559</v>
      </c>
      <c r="F127" s="75" t="s">
        <v>286</v>
      </c>
      <c r="G127" s="76">
        <v>1168.59848</v>
      </c>
      <c r="H127" s="76">
        <v>1168.59848</v>
      </c>
      <c r="I127" s="190">
        <f t="shared" si="5"/>
        <v>100</v>
      </c>
    </row>
    <row r="128" spans="1:9" ht="18.75" customHeight="1">
      <c r="A128" s="86"/>
      <c r="B128" s="78" t="s">
        <v>23</v>
      </c>
      <c r="C128" s="75" t="s">
        <v>123</v>
      </c>
      <c r="D128" s="75" t="s">
        <v>24</v>
      </c>
      <c r="E128" s="75"/>
      <c r="F128" s="75"/>
      <c r="G128" s="76">
        <f>G129+G156</f>
        <v>121570.18133</v>
      </c>
      <c r="H128" s="76">
        <f>H129+H156</f>
        <v>106361.70394</v>
      </c>
      <c r="I128" s="190">
        <f t="shared" si="5"/>
        <v>87.48996075878436</v>
      </c>
    </row>
    <row r="129" spans="1:9" ht="57" customHeight="1">
      <c r="A129" s="86"/>
      <c r="B129" s="74" t="s">
        <v>225</v>
      </c>
      <c r="C129" s="75" t="s">
        <v>123</v>
      </c>
      <c r="D129" s="75" t="s">
        <v>24</v>
      </c>
      <c r="E129" s="75" t="s">
        <v>350</v>
      </c>
      <c r="F129" s="75"/>
      <c r="G129" s="76">
        <f>G130+G147</f>
        <v>77819.05748</v>
      </c>
      <c r="H129" s="76">
        <f>H130+H147</f>
        <v>74691.08992</v>
      </c>
      <c r="I129" s="190">
        <f t="shared" si="5"/>
        <v>95.9804607492144</v>
      </c>
    </row>
    <row r="130" spans="1:9" ht="32.25" customHeight="1">
      <c r="A130" s="86"/>
      <c r="B130" s="77" t="s">
        <v>428</v>
      </c>
      <c r="C130" s="75" t="s">
        <v>123</v>
      </c>
      <c r="D130" s="75" t="s">
        <v>24</v>
      </c>
      <c r="E130" s="75" t="s">
        <v>429</v>
      </c>
      <c r="F130" s="75"/>
      <c r="G130" s="76">
        <f>G131+G133+G135+G137+G141+G143+G139+G145</f>
        <v>52175.54768</v>
      </c>
      <c r="H130" s="76">
        <f>H131+H133+H135+H137+H141+H143+H139+H145</f>
        <v>49084.2503</v>
      </c>
      <c r="I130" s="190">
        <f t="shared" si="5"/>
        <v>94.07519898217578</v>
      </c>
    </row>
    <row r="131" spans="1:9" ht="30.75" customHeight="1">
      <c r="A131" s="86"/>
      <c r="B131" s="77" t="s">
        <v>574</v>
      </c>
      <c r="C131" s="75" t="s">
        <v>123</v>
      </c>
      <c r="D131" s="75" t="s">
        <v>24</v>
      </c>
      <c r="E131" s="75" t="s">
        <v>573</v>
      </c>
      <c r="F131" s="75"/>
      <c r="G131" s="76">
        <f>G132</f>
        <v>10557.62</v>
      </c>
      <c r="H131" s="76">
        <f>H132</f>
        <v>10557.62</v>
      </c>
      <c r="I131" s="190">
        <f t="shared" si="5"/>
        <v>100</v>
      </c>
    </row>
    <row r="132" spans="1:9" ht="15" customHeight="1">
      <c r="A132" s="86"/>
      <c r="B132" s="77" t="s">
        <v>283</v>
      </c>
      <c r="C132" s="75" t="s">
        <v>123</v>
      </c>
      <c r="D132" s="75" t="s">
        <v>24</v>
      </c>
      <c r="E132" s="75" t="s">
        <v>573</v>
      </c>
      <c r="F132" s="75" t="s">
        <v>286</v>
      </c>
      <c r="G132" s="76">
        <v>10557.62</v>
      </c>
      <c r="H132" s="76">
        <v>10557.62</v>
      </c>
      <c r="I132" s="190">
        <f t="shared" si="5"/>
        <v>100</v>
      </c>
    </row>
    <row r="133" spans="1:9" ht="39.75" customHeight="1">
      <c r="A133" s="86"/>
      <c r="B133" s="77" t="s">
        <v>584</v>
      </c>
      <c r="C133" s="75" t="s">
        <v>123</v>
      </c>
      <c r="D133" s="75" t="s">
        <v>24</v>
      </c>
      <c r="E133" s="75" t="s">
        <v>575</v>
      </c>
      <c r="F133" s="75"/>
      <c r="G133" s="76">
        <f>G134</f>
        <v>215.46</v>
      </c>
      <c r="H133" s="76">
        <f>H134</f>
        <v>215.46</v>
      </c>
      <c r="I133" s="190">
        <f t="shared" si="5"/>
        <v>100</v>
      </c>
    </row>
    <row r="134" spans="1:9" ht="18" customHeight="1">
      <c r="A134" s="86"/>
      <c r="B134" s="77" t="s">
        <v>283</v>
      </c>
      <c r="C134" s="75" t="s">
        <v>123</v>
      </c>
      <c r="D134" s="75" t="s">
        <v>24</v>
      </c>
      <c r="E134" s="75" t="s">
        <v>575</v>
      </c>
      <c r="F134" s="75" t="s">
        <v>286</v>
      </c>
      <c r="G134" s="76">
        <v>215.46</v>
      </c>
      <c r="H134" s="76">
        <v>215.46</v>
      </c>
      <c r="I134" s="190">
        <f t="shared" si="5"/>
        <v>100</v>
      </c>
    </row>
    <row r="135" spans="1:9" ht="51" customHeight="1">
      <c r="A135" s="86"/>
      <c r="B135" s="77" t="s">
        <v>430</v>
      </c>
      <c r="C135" s="75" t="s">
        <v>123</v>
      </c>
      <c r="D135" s="75" t="s">
        <v>24</v>
      </c>
      <c r="E135" s="75" t="s">
        <v>554</v>
      </c>
      <c r="F135" s="75"/>
      <c r="G135" s="76">
        <f>G136</f>
        <v>2790.935</v>
      </c>
      <c r="H135" s="76">
        <f>H136</f>
        <v>753.265</v>
      </c>
      <c r="I135" s="190">
        <f t="shared" si="5"/>
        <v>26.989700584212816</v>
      </c>
    </row>
    <row r="136" spans="1:9" ht="31.5" customHeight="1">
      <c r="A136" s="86"/>
      <c r="B136" s="77" t="s">
        <v>257</v>
      </c>
      <c r="C136" s="75" t="s">
        <v>123</v>
      </c>
      <c r="D136" s="75" t="s">
        <v>24</v>
      </c>
      <c r="E136" s="75" t="s">
        <v>554</v>
      </c>
      <c r="F136" s="75" t="s">
        <v>150</v>
      </c>
      <c r="G136" s="76">
        <v>2790.935</v>
      </c>
      <c r="H136" s="76">
        <v>753.265</v>
      </c>
      <c r="I136" s="190">
        <f t="shared" si="5"/>
        <v>26.989700584212816</v>
      </c>
    </row>
    <row r="137" spans="1:9" ht="66" customHeight="1">
      <c r="A137" s="86"/>
      <c r="B137" s="77" t="s">
        <v>692</v>
      </c>
      <c r="C137" s="75" t="s">
        <v>123</v>
      </c>
      <c r="D137" s="75" t="s">
        <v>24</v>
      </c>
      <c r="E137" s="75" t="s">
        <v>351</v>
      </c>
      <c r="F137" s="75"/>
      <c r="G137" s="76">
        <f>G138</f>
        <v>36910</v>
      </c>
      <c r="H137" s="76">
        <f>H138</f>
        <v>36910</v>
      </c>
      <c r="I137" s="190">
        <f t="shared" si="5"/>
        <v>100</v>
      </c>
    </row>
    <row r="138" spans="1:9" ht="29.25" customHeight="1">
      <c r="A138" s="86"/>
      <c r="B138" s="77" t="s">
        <v>257</v>
      </c>
      <c r="C138" s="75" t="s">
        <v>123</v>
      </c>
      <c r="D138" s="75" t="s">
        <v>24</v>
      </c>
      <c r="E138" s="75" t="s">
        <v>351</v>
      </c>
      <c r="F138" s="75" t="s">
        <v>150</v>
      </c>
      <c r="G138" s="76">
        <v>36910</v>
      </c>
      <c r="H138" s="76">
        <v>36910</v>
      </c>
      <c r="I138" s="190">
        <f t="shared" si="5"/>
        <v>100</v>
      </c>
    </row>
    <row r="139" spans="1:9" ht="30.75" customHeight="1">
      <c r="A139" s="86"/>
      <c r="B139" s="77" t="s">
        <v>651</v>
      </c>
      <c r="C139" s="75" t="s">
        <v>123</v>
      </c>
      <c r="D139" s="75" t="s">
        <v>24</v>
      </c>
      <c r="E139" s="75" t="s">
        <v>645</v>
      </c>
      <c r="F139" s="75"/>
      <c r="G139" s="76">
        <f>G140</f>
        <v>960.78768</v>
      </c>
      <c r="H139" s="76">
        <f>H140</f>
        <v>0</v>
      </c>
      <c r="I139" s="190">
        <f t="shared" si="5"/>
        <v>0</v>
      </c>
    </row>
    <row r="140" spans="1:9" ht="29.25" customHeight="1">
      <c r="A140" s="86"/>
      <c r="B140" s="77" t="s">
        <v>257</v>
      </c>
      <c r="C140" s="75" t="s">
        <v>123</v>
      </c>
      <c r="D140" s="75" t="s">
        <v>24</v>
      </c>
      <c r="E140" s="75" t="s">
        <v>645</v>
      </c>
      <c r="F140" s="75" t="s">
        <v>150</v>
      </c>
      <c r="G140" s="76">
        <v>960.78768</v>
      </c>
      <c r="H140" s="76">
        <v>0</v>
      </c>
      <c r="I140" s="190">
        <f t="shared" si="5"/>
        <v>0</v>
      </c>
    </row>
    <row r="141" spans="1:9" ht="82.5" customHeight="1">
      <c r="A141" s="86"/>
      <c r="B141" s="77" t="s">
        <v>572</v>
      </c>
      <c r="C141" s="75" t="s">
        <v>123</v>
      </c>
      <c r="D141" s="75" t="s">
        <v>24</v>
      </c>
      <c r="E141" s="75" t="s">
        <v>569</v>
      </c>
      <c r="F141" s="75"/>
      <c r="G141" s="76">
        <f>G142</f>
        <v>696</v>
      </c>
      <c r="H141" s="76">
        <f>H142</f>
        <v>634.94629</v>
      </c>
      <c r="I141" s="190">
        <f t="shared" si="5"/>
        <v>91.22791522988506</v>
      </c>
    </row>
    <row r="142" spans="1:9" ht="18" customHeight="1">
      <c r="A142" s="86"/>
      <c r="B142" s="77" t="s">
        <v>283</v>
      </c>
      <c r="C142" s="75" t="s">
        <v>123</v>
      </c>
      <c r="D142" s="75" t="s">
        <v>24</v>
      </c>
      <c r="E142" s="75" t="s">
        <v>569</v>
      </c>
      <c r="F142" s="75" t="s">
        <v>286</v>
      </c>
      <c r="G142" s="76">
        <v>696</v>
      </c>
      <c r="H142" s="76">
        <v>634.94629</v>
      </c>
      <c r="I142" s="190">
        <f t="shared" si="5"/>
        <v>91.22791522988506</v>
      </c>
    </row>
    <row r="143" spans="1:9" ht="86.25" customHeight="1">
      <c r="A143" s="86"/>
      <c r="B143" s="77" t="s">
        <v>571</v>
      </c>
      <c r="C143" s="75" t="s">
        <v>123</v>
      </c>
      <c r="D143" s="75" t="s">
        <v>24</v>
      </c>
      <c r="E143" s="75" t="s">
        <v>570</v>
      </c>
      <c r="F143" s="75"/>
      <c r="G143" s="76">
        <f>G144</f>
        <v>14.205</v>
      </c>
      <c r="H143" s="76">
        <f>H144</f>
        <v>12.95901</v>
      </c>
      <c r="I143" s="190">
        <f aca="true" t="shared" si="7" ref="I143:I206">H143/G143*100</f>
        <v>91.22851108764519</v>
      </c>
    </row>
    <row r="144" spans="1:9" ht="20.25" customHeight="1">
      <c r="A144" s="86"/>
      <c r="B144" s="77" t="s">
        <v>283</v>
      </c>
      <c r="C144" s="75" t="s">
        <v>123</v>
      </c>
      <c r="D144" s="75" t="s">
        <v>24</v>
      </c>
      <c r="E144" s="75" t="s">
        <v>570</v>
      </c>
      <c r="F144" s="75" t="s">
        <v>286</v>
      </c>
      <c r="G144" s="76">
        <v>14.205</v>
      </c>
      <c r="H144" s="76">
        <v>12.95901</v>
      </c>
      <c r="I144" s="190">
        <f t="shared" si="7"/>
        <v>91.22851108764519</v>
      </c>
    </row>
    <row r="145" spans="1:9" ht="68.25" customHeight="1">
      <c r="A145" s="86"/>
      <c r="B145" s="77" t="s">
        <v>659</v>
      </c>
      <c r="C145" s="75" t="s">
        <v>123</v>
      </c>
      <c r="D145" s="75" t="s">
        <v>24</v>
      </c>
      <c r="E145" s="75" t="s">
        <v>658</v>
      </c>
      <c r="F145" s="75"/>
      <c r="G145" s="76">
        <f>G146</f>
        <v>30.54</v>
      </c>
      <c r="H145" s="76">
        <f>H146</f>
        <v>0</v>
      </c>
      <c r="I145" s="190">
        <f t="shared" si="7"/>
        <v>0</v>
      </c>
    </row>
    <row r="146" spans="1:9" ht="31.5" customHeight="1">
      <c r="A146" s="86"/>
      <c r="B146" s="77" t="s">
        <v>282</v>
      </c>
      <c r="C146" s="75" t="s">
        <v>123</v>
      </c>
      <c r="D146" s="75" t="s">
        <v>24</v>
      </c>
      <c r="E146" s="75" t="s">
        <v>658</v>
      </c>
      <c r="F146" s="75" t="s">
        <v>285</v>
      </c>
      <c r="G146" s="76">
        <v>30.54</v>
      </c>
      <c r="H146" s="76">
        <v>0</v>
      </c>
      <c r="I146" s="190">
        <f t="shared" si="7"/>
        <v>0</v>
      </c>
    </row>
    <row r="147" spans="1:9" ht="20.25" customHeight="1">
      <c r="A147" s="86"/>
      <c r="B147" s="74" t="s">
        <v>481</v>
      </c>
      <c r="C147" s="75" t="s">
        <v>123</v>
      </c>
      <c r="D147" s="75" t="s">
        <v>24</v>
      </c>
      <c r="E147" s="75" t="s">
        <v>426</v>
      </c>
      <c r="F147" s="75"/>
      <c r="G147" s="76">
        <f>G148+G150+G152+G154</f>
        <v>25643.5098</v>
      </c>
      <c r="H147" s="76">
        <f>H148+H150+H152+H154</f>
        <v>25606.83962</v>
      </c>
      <c r="I147" s="190">
        <f t="shared" si="7"/>
        <v>99.85700015213985</v>
      </c>
    </row>
    <row r="148" spans="1:9" ht="44.25" customHeight="1">
      <c r="A148" s="86"/>
      <c r="B148" s="77" t="s">
        <v>693</v>
      </c>
      <c r="C148" s="75" t="s">
        <v>123</v>
      </c>
      <c r="D148" s="75" t="s">
        <v>24</v>
      </c>
      <c r="E148" s="75" t="s">
        <v>553</v>
      </c>
      <c r="F148" s="75"/>
      <c r="G148" s="76">
        <f>G149</f>
        <v>504.74754</v>
      </c>
      <c r="H148" s="76">
        <f>H149</f>
        <v>504.31702</v>
      </c>
      <c r="I148" s="190">
        <f t="shared" si="7"/>
        <v>99.91470587454472</v>
      </c>
    </row>
    <row r="149" spans="1:9" ht="30" customHeight="1">
      <c r="A149" s="86"/>
      <c r="B149" s="77" t="s">
        <v>257</v>
      </c>
      <c r="C149" s="75" t="s">
        <v>123</v>
      </c>
      <c r="D149" s="75" t="s">
        <v>24</v>
      </c>
      <c r="E149" s="75" t="s">
        <v>553</v>
      </c>
      <c r="F149" s="75" t="s">
        <v>150</v>
      </c>
      <c r="G149" s="76">
        <v>504.74754</v>
      </c>
      <c r="H149" s="76">
        <v>504.31702</v>
      </c>
      <c r="I149" s="190">
        <f t="shared" si="7"/>
        <v>99.91470587454472</v>
      </c>
    </row>
    <row r="150" spans="1:9" ht="42" customHeight="1">
      <c r="A150" s="86"/>
      <c r="B150" s="77" t="s">
        <v>617</v>
      </c>
      <c r="C150" s="75" t="s">
        <v>123</v>
      </c>
      <c r="D150" s="75" t="s">
        <v>24</v>
      </c>
      <c r="E150" s="75" t="s">
        <v>536</v>
      </c>
      <c r="F150" s="75"/>
      <c r="G150" s="76">
        <f>G151</f>
        <v>24732.63926</v>
      </c>
      <c r="H150" s="76">
        <f>H151</f>
        <v>24711.5336</v>
      </c>
      <c r="I150" s="190">
        <f t="shared" si="7"/>
        <v>99.91466474815675</v>
      </c>
    </row>
    <row r="151" spans="1:9" ht="27" customHeight="1">
      <c r="A151" s="86"/>
      <c r="B151" s="77" t="s">
        <v>257</v>
      </c>
      <c r="C151" s="75" t="s">
        <v>123</v>
      </c>
      <c r="D151" s="75" t="s">
        <v>24</v>
      </c>
      <c r="E151" s="75" t="s">
        <v>536</v>
      </c>
      <c r="F151" s="75" t="s">
        <v>150</v>
      </c>
      <c r="G151" s="76">
        <v>24732.63926</v>
      </c>
      <c r="H151" s="76">
        <v>24711.5336</v>
      </c>
      <c r="I151" s="190">
        <f t="shared" si="7"/>
        <v>99.91466474815675</v>
      </c>
    </row>
    <row r="152" spans="1:9" ht="43.5" customHeight="1">
      <c r="A152" s="86"/>
      <c r="B152" s="77" t="s">
        <v>566</v>
      </c>
      <c r="C152" s="75" t="s">
        <v>123</v>
      </c>
      <c r="D152" s="75" t="s">
        <v>24</v>
      </c>
      <c r="E152" s="75" t="s">
        <v>565</v>
      </c>
      <c r="F152" s="75"/>
      <c r="G152" s="76">
        <f>G153</f>
        <v>8.123</v>
      </c>
      <c r="H152" s="76">
        <f>H153</f>
        <v>7.81978</v>
      </c>
      <c r="I152" s="190">
        <f t="shared" si="7"/>
        <v>96.2671426812754</v>
      </c>
    </row>
    <row r="153" spans="1:9" ht="18.75" customHeight="1">
      <c r="A153" s="86"/>
      <c r="B153" s="77" t="s">
        <v>283</v>
      </c>
      <c r="C153" s="75" t="s">
        <v>123</v>
      </c>
      <c r="D153" s="75" t="s">
        <v>24</v>
      </c>
      <c r="E153" s="75" t="s">
        <v>565</v>
      </c>
      <c r="F153" s="75" t="s">
        <v>286</v>
      </c>
      <c r="G153" s="76">
        <v>8.123</v>
      </c>
      <c r="H153" s="76">
        <v>7.81978</v>
      </c>
      <c r="I153" s="190">
        <f t="shared" si="7"/>
        <v>96.2671426812754</v>
      </c>
    </row>
    <row r="154" spans="1:9" ht="27" customHeight="1">
      <c r="A154" s="86"/>
      <c r="B154" s="77" t="s">
        <v>568</v>
      </c>
      <c r="C154" s="75" t="s">
        <v>123</v>
      </c>
      <c r="D154" s="75" t="s">
        <v>24</v>
      </c>
      <c r="E154" s="75" t="s">
        <v>567</v>
      </c>
      <c r="F154" s="75"/>
      <c r="G154" s="76">
        <f>G155</f>
        <v>398</v>
      </c>
      <c r="H154" s="76">
        <f>H155</f>
        <v>383.16922</v>
      </c>
      <c r="I154" s="190">
        <f t="shared" si="7"/>
        <v>96.27367336683417</v>
      </c>
    </row>
    <row r="155" spans="1:9" ht="18.75" customHeight="1">
      <c r="A155" s="86"/>
      <c r="B155" s="77" t="s">
        <v>283</v>
      </c>
      <c r="C155" s="75" t="s">
        <v>123</v>
      </c>
      <c r="D155" s="75" t="s">
        <v>24</v>
      </c>
      <c r="E155" s="75" t="s">
        <v>567</v>
      </c>
      <c r="F155" s="75" t="s">
        <v>286</v>
      </c>
      <c r="G155" s="76">
        <v>398</v>
      </c>
      <c r="H155" s="76">
        <v>383.16922</v>
      </c>
      <c r="I155" s="190">
        <f t="shared" si="7"/>
        <v>96.27367336683417</v>
      </c>
    </row>
    <row r="156" spans="1:9" ht="18.75" customHeight="1">
      <c r="A156" s="86"/>
      <c r="B156" s="74" t="s">
        <v>238</v>
      </c>
      <c r="C156" s="75" t="s">
        <v>123</v>
      </c>
      <c r="D156" s="75" t="s">
        <v>24</v>
      </c>
      <c r="E156" s="75" t="s">
        <v>334</v>
      </c>
      <c r="F156" s="75"/>
      <c r="G156" s="76">
        <f>G157+G160</f>
        <v>43751.12385</v>
      </c>
      <c r="H156" s="76">
        <f>H157+H160</f>
        <v>31670.61402</v>
      </c>
      <c r="I156" s="190">
        <f t="shared" si="7"/>
        <v>72.38811539694882</v>
      </c>
    </row>
    <row r="157" spans="1:9" ht="18" customHeight="1">
      <c r="A157" s="86"/>
      <c r="B157" s="74" t="s">
        <v>431</v>
      </c>
      <c r="C157" s="75" t="s">
        <v>123</v>
      </c>
      <c r="D157" s="75" t="s">
        <v>24</v>
      </c>
      <c r="E157" s="75" t="s">
        <v>352</v>
      </c>
      <c r="F157" s="75"/>
      <c r="G157" s="76">
        <f>G158+G159</f>
        <v>15891.12385</v>
      </c>
      <c r="H157" s="76">
        <f>H158+H159</f>
        <v>3810.61402</v>
      </c>
      <c r="I157" s="190">
        <f t="shared" si="7"/>
        <v>23.97951243706404</v>
      </c>
    </row>
    <row r="158" spans="1:9" ht="27" customHeight="1">
      <c r="A158" s="86"/>
      <c r="B158" s="77" t="s">
        <v>282</v>
      </c>
      <c r="C158" s="75" t="s">
        <v>123</v>
      </c>
      <c r="D158" s="75" t="s">
        <v>24</v>
      </c>
      <c r="E158" s="75" t="s">
        <v>352</v>
      </c>
      <c r="F158" s="75" t="s">
        <v>285</v>
      </c>
      <c r="G158" s="76">
        <v>12292.84567</v>
      </c>
      <c r="H158" s="76">
        <v>212.33584</v>
      </c>
      <c r="I158" s="190">
        <f t="shared" si="7"/>
        <v>1.727312338413177</v>
      </c>
    </row>
    <row r="159" spans="1:9" ht="17.25" customHeight="1">
      <c r="A159" s="86"/>
      <c r="B159" s="77" t="s">
        <v>283</v>
      </c>
      <c r="C159" s="75" t="s">
        <v>123</v>
      </c>
      <c r="D159" s="75" t="s">
        <v>24</v>
      </c>
      <c r="E159" s="75" t="s">
        <v>352</v>
      </c>
      <c r="F159" s="75" t="s">
        <v>286</v>
      </c>
      <c r="G159" s="76">
        <v>3598.27818</v>
      </c>
      <c r="H159" s="76">
        <v>3598.27818</v>
      </c>
      <c r="I159" s="190">
        <f t="shared" si="7"/>
        <v>100</v>
      </c>
    </row>
    <row r="160" spans="1:9" ht="32.25" customHeight="1">
      <c r="A160" s="86"/>
      <c r="B160" s="74" t="s">
        <v>589</v>
      </c>
      <c r="C160" s="75" t="s">
        <v>123</v>
      </c>
      <c r="D160" s="75" t="s">
        <v>24</v>
      </c>
      <c r="E160" s="75" t="s">
        <v>588</v>
      </c>
      <c r="F160" s="75"/>
      <c r="G160" s="76">
        <f>G161</f>
        <v>27860</v>
      </c>
      <c r="H160" s="76">
        <f>H161</f>
        <v>27860</v>
      </c>
      <c r="I160" s="190">
        <f t="shared" si="7"/>
        <v>100</v>
      </c>
    </row>
    <row r="161" spans="1:9" ht="18" customHeight="1">
      <c r="A161" s="86"/>
      <c r="B161" s="77" t="s">
        <v>283</v>
      </c>
      <c r="C161" s="75" t="s">
        <v>123</v>
      </c>
      <c r="D161" s="75" t="s">
        <v>24</v>
      </c>
      <c r="E161" s="75" t="s">
        <v>588</v>
      </c>
      <c r="F161" s="75" t="s">
        <v>286</v>
      </c>
      <c r="G161" s="76">
        <v>27860</v>
      </c>
      <c r="H161" s="76">
        <v>27860</v>
      </c>
      <c r="I161" s="190">
        <f t="shared" si="7"/>
        <v>100</v>
      </c>
    </row>
    <row r="162" spans="1:9" ht="18.75" customHeight="1">
      <c r="A162" s="86"/>
      <c r="B162" s="74" t="s">
        <v>25</v>
      </c>
      <c r="C162" s="75" t="s">
        <v>123</v>
      </c>
      <c r="D162" s="75" t="s">
        <v>26</v>
      </c>
      <c r="E162" s="75"/>
      <c r="F162" s="75"/>
      <c r="G162" s="76">
        <f>G163</f>
        <v>8750</v>
      </c>
      <c r="H162" s="76">
        <f>H163</f>
        <v>8354.62226</v>
      </c>
      <c r="I162" s="190">
        <f t="shared" si="7"/>
        <v>95.48139725714286</v>
      </c>
    </row>
    <row r="163" spans="1:9" ht="20.25" customHeight="1">
      <c r="A163" s="86"/>
      <c r="B163" s="78" t="s">
        <v>238</v>
      </c>
      <c r="C163" s="75" t="s">
        <v>123</v>
      </c>
      <c r="D163" s="75" t="s">
        <v>26</v>
      </c>
      <c r="E163" s="75" t="s">
        <v>334</v>
      </c>
      <c r="F163" s="75"/>
      <c r="G163" s="76">
        <f>G164+G166</f>
        <v>8750</v>
      </c>
      <c r="H163" s="76">
        <f>H164+H166</f>
        <v>8354.62226</v>
      </c>
      <c r="I163" s="190">
        <f t="shared" si="7"/>
        <v>95.48139725714286</v>
      </c>
    </row>
    <row r="164" spans="1:9" ht="15.75" customHeight="1">
      <c r="A164" s="86"/>
      <c r="B164" s="74" t="s">
        <v>432</v>
      </c>
      <c r="C164" s="75" t="s">
        <v>123</v>
      </c>
      <c r="D164" s="75" t="s">
        <v>26</v>
      </c>
      <c r="E164" s="75" t="s">
        <v>353</v>
      </c>
      <c r="F164" s="75"/>
      <c r="G164" s="76">
        <f>G165</f>
        <v>2000</v>
      </c>
      <c r="H164" s="76">
        <f>H165</f>
        <v>2000</v>
      </c>
      <c r="I164" s="190">
        <f t="shared" si="7"/>
        <v>100</v>
      </c>
    </row>
    <row r="165" spans="1:9" ht="28.5" customHeight="1">
      <c r="A165" s="86"/>
      <c r="B165" s="77" t="s">
        <v>282</v>
      </c>
      <c r="C165" s="75" t="s">
        <v>123</v>
      </c>
      <c r="D165" s="75" t="s">
        <v>26</v>
      </c>
      <c r="E165" s="75" t="s">
        <v>353</v>
      </c>
      <c r="F165" s="75" t="s">
        <v>285</v>
      </c>
      <c r="G165" s="76">
        <v>2000</v>
      </c>
      <c r="H165" s="76">
        <v>2000</v>
      </c>
      <c r="I165" s="190">
        <f t="shared" si="7"/>
        <v>100</v>
      </c>
    </row>
    <row r="166" spans="1:9" ht="26.25" customHeight="1">
      <c r="A166" s="86"/>
      <c r="B166" s="74" t="s">
        <v>433</v>
      </c>
      <c r="C166" s="75" t="s">
        <v>123</v>
      </c>
      <c r="D166" s="75" t="s">
        <v>26</v>
      </c>
      <c r="E166" s="75" t="s">
        <v>354</v>
      </c>
      <c r="F166" s="75"/>
      <c r="G166" s="76">
        <f>G167+G168</f>
        <v>6750</v>
      </c>
      <c r="H166" s="76">
        <f>H167+H168</f>
        <v>6354.62226</v>
      </c>
      <c r="I166" s="190">
        <f t="shared" si="7"/>
        <v>94.142552</v>
      </c>
    </row>
    <row r="167" spans="1:9" ht="27" customHeight="1">
      <c r="A167" s="195"/>
      <c r="B167" s="77" t="s">
        <v>282</v>
      </c>
      <c r="C167" s="75" t="s">
        <v>123</v>
      </c>
      <c r="D167" s="75" t="s">
        <v>26</v>
      </c>
      <c r="E167" s="75" t="s">
        <v>354</v>
      </c>
      <c r="F167" s="75" t="s">
        <v>285</v>
      </c>
      <c r="G167" s="76">
        <v>4544.7116</v>
      </c>
      <c r="H167" s="76">
        <v>4449.33386</v>
      </c>
      <c r="I167" s="190">
        <f t="shared" si="7"/>
        <v>97.90134669931531</v>
      </c>
    </row>
    <row r="168" spans="1:9" ht="17.25" customHeight="1">
      <c r="A168" s="86"/>
      <c r="B168" s="77" t="s">
        <v>283</v>
      </c>
      <c r="C168" s="75" t="s">
        <v>123</v>
      </c>
      <c r="D168" s="75" t="s">
        <v>26</v>
      </c>
      <c r="E168" s="75" t="s">
        <v>354</v>
      </c>
      <c r="F168" s="75" t="s">
        <v>286</v>
      </c>
      <c r="G168" s="76">
        <v>2205.2884</v>
      </c>
      <c r="H168" s="76">
        <v>1905.2884</v>
      </c>
      <c r="I168" s="190">
        <f t="shared" si="7"/>
        <v>86.39633709586465</v>
      </c>
    </row>
    <row r="169" spans="1:9" ht="17.25" customHeight="1">
      <c r="A169" s="86"/>
      <c r="B169" s="74" t="s">
        <v>215</v>
      </c>
      <c r="C169" s="75" t="s">
        <v>123</v>
      </c>
      <c r="D169" s="75" t="s">
        <v>216</v>
      </c>
      <c r="E169" s="75"/>
      <c r="F169" s="75"/>
      <c r="G169" s="76">
        <f>G170</f>
        <v>101357.89245</v>
      </c>
      <c r="H169" s="76">
        <f>H170</f>
        <v>100893.06503</v>
      </c>
      <c r="I169" s="190">
        <f t="shared" si="7"/>
        <v>99.54139987645333</v>
      </c>
    </row>
    <row r="170" spans="1:9" ht="31.5" customHeight="1">
      <c r="A170" s="86"/>
      <c r="B170" s="78" t="s">
        <v>499</v>
      </c>
      <c r="C170" s="75" t="s">
        <v>123</v>
      </c>
      <c r="D170" s="75" t="s">
        <v>216</v>
      </c>
      <c r="E170" s="75" t="s">
        <v>304</v>
      </c>
      <c r="F170" s="75"/>
      <c r="G170" s="76">
        <f>G171</f>
        <v>101357.89245</v>
      </c>
      <c r="H170" s="76">
        <f>H171</f>
        <v>100893.06503</v>
      </c>
      <c r="I170" s="190">
        <f t="shared" si="7"/>
        <v>99.54139987645333</v>
      </c>
    </row>
    <row r="171" spans="1:9" ht="20.25" customHeight="1">
      <c r="A171" s="86"/>
      <c r="B171" s="78" t="s">
        <v>382</v>
      </c>
      <c r="C171" s="75" t="s">
        <v>123</v>
      </c>
      <c r="D171" s="75" t="s">
        <v>133</v>
      </c>
      <c r="E171" s="75" t="s">
        <v>304</v>
      </c>
      <c r="F171" s="75"/>
      <c r="G171" s="76">
        <f>G172+G177++G180+G182+G184+G186</f>
        <v>101357.89245</v>
      </c>
      <c r="H171" s="76">
        <f>H172+H177++H180+H182+H184+H186</f>
        <v>100893.06503</v>
      </c>
      <c r="I171" s="190">
        <f t="shared" si="7"/>
        <v>99.54139987645333</v>
      </c>
    </row>
    <row r="172" spans="1:9" ht="18" customHeight="1">
      <c r="A172" s="86"/>
      <c r="B172" s="74" t="s">
        <v>383</v>
      </c>
      <c r="C172" s="75" t="s">
        <v>123</v>
      </c>
      <c r="D172" s="75" t="s">
        <v>216</v>
      </c>
      <c r="E172" s="75" t="s">
        <v>305</v>
      </c>
      <c r="F172" s="75"/>
      <c r="G172" s="76">
        <f>G174+G175+G176</f>
        <v>65415.73760000001</v>
      </c>
      <c r="H172" s="76">
        <f>H174+H175+H176</f>
        <v>64950.91018</v>
      </c>
      <c r="I172" s="190">
        <f t="shared" si="7"/>
        <v>99.28942569929838</v>
      </c>
    </row>
    <row r="173" spans="1:9" ht="54.75" customHeight="1">
      <c r="A173" s="86"/>
      <c r="B173" s="74" t="s">
        <v>384</v>
      </c>
      <c r="C173" s="75" t="s">
        <v>123</v>
      </c>
      <c r="D173" s="75" t="s">
        <v>216</v>
      </c>
      <c r="E173" s="75" t="s">
        <v>306</v>
      </c>
      <c r="F173" s="75"/>
      <c r="G173" s="76">
        <f>G174+G175+G176</f>
        <v>65415.73760000001</v>
      </c>
      <c r="H173" s="76">
        <f>H174+H175+H176</f>
        <v>64950.91018</v>
      </c>
      <c r="I173" s="190">
        <f t="shared" si="7"/>
        <v>99.28942569929838</v>
      </c>
    </row>
    <row r="174" spans="1:9" ht="56.25" customHeight="1">
      <c r="A174" s="86"/>
      <c r="B174" s="77" t="s">
        <v>281</v>
      </c>
      <c r="C174" s="75" t="s">
        <v>123</v>
      </c>
      <c r="D174" s="75" t="s">
        <v>216</v>
      </c>
      <c r="E174" s="75" t="s">
        <v>306</v>
      </c>
      <c r="F174" s="75" t="s">
        <v>284</v>
      </c>
      <c r="G174" s="76">
        <v>36369.10979</v>
      </c>
      <c r="H174" s="76">
        <v>36352.22511</v>
      </c>
      <c r="I174" s="190">
        <f t="shared" si="7"/>
        <v>99.95357411798777</v>
      </c>
    </row>
    <row r="175" spans="1:9" ht="30" customHeight="1">
      <c r="A175" s="86"/>
      <c r="B175" s="77" t="s">
        <v>282</v>
      </c>
      <c r="C175" s="75" t="s">
        <v>123</v>
      </c>
      <c r="D175" s="75" t="s">
        <v>216</v>
      </c>
      <c r="E175" s="75" t="s">
        <v>306</v>
      </c>
      <c r="F175" s="75" t="s">
        <v>285</v>
      </c>
      <c r="G175" s="76">
        <v>28171.10189</v>
      </c>
      <c r="H175" s="76">
        <v>27725.94841</v>
      </c>
      <c r="I175" s="190">
        <f t="shared" si="7"/>
        <v>98.41982226418335</v>
      </c>
    </row>
    <row r="176" spans="1:9" ht="17.25" customHeight="1">
      <c r="A176" s="86"/>
      <c r="B176" s="77" t="s">
        <v>283</v>
      </c>
      <c r="C176" s="75" t="s">
        <v>123</v>
      </c>
      <c r="D176" s="75" t="s">
        <v>216</v>
      </c>
      <c r="E176" s="75" t="s">
        <v>306</v>
      </c>
      <c r="F176" s="75" t="s">
        <v>286</v>
      </c>
      <c r="G176" s="76">
        <v>875.52592</v>
      </c>
      <c r="H176" s="76">
        <v>872.73666</v>
      </c>
      <c r="I176" s="190">
        <f t="shared" si="7"/>
        <v>99.68141891218937</v>
      </c>
    </row>
    <row r="177" spans="1:9" ht="72.75" customHeight="1">
      <c r="A177" s="86"/>
      <c r="B177" s="74" t="s">
        <v>385</v>
      </c>
      <c r="C177" s="75" t="s">
        <v>123</v>
      </c>
      <c r="D177" s="75" t="s">
        <v>216</v>
      </c>
      <c r="E177" s="75" t="s">
        <v>307</v>
      </c>
      <c r="F177" s="75"/>
      <c r="G177" s="76">
        <f>G178+G179</f>
        <v>31944.2</v>
      </c>
      <c r="H177" s="76">
        <f>H178+H179</f>
        <v>31944.2</v>
      </c>
      <c r="I177" s="190">
        <f t="shared" si="7"/>
        <v>100</v>
      </c>
    </row>
    <row r="178" spans="1:9" ht="54.75" customHeight="1">
      <c r="A178" s="86"/>
      <c r="B178" s="74" t="s">
        <v>281</v>
      </c>
      <c r="C178" s="75" t="s">
        <v>123</v>
      </c>
      <c r="D178" s="75" t="s">
        <v>216</v>
      </c>
      <c r="E178" s="75" t="s">
        <v>307</v>
      </c>
      <c r="F178" s="75" t="s">
        <v>284</v>
      </c>
      <c r="G178" s="76">
        <v>30571.365</v>
      </c>
      <c r="H178" s="76">
        <v>30571.365</v>
      </c>
      <c r="I178" s="190">
        <f t="shared" si="7"/>
        <v>100</v>
      </c>
    </row>
    <row r="179" spans="1:9" ht="30" customHeight="1">
      <c r="A179" s="86"/>
      <c r="B179" s="74" t="s">
        <v>282</v>
      </c>
      <c r="C179" s="75" t="s">
        <v>123</v>
      </c>
      <c r="D179" s="75" t="s">
        <v>216</v>
      </c>
      <c r="E179" s="75" t="s">
        <v>307</v>
      </c>
      <c r="F179" s="75" t="s">
        <v>285</v>
      </c>
      <c r="G179" s="76">
        <v>1372.835</v>
      </c>
      <c r="H179" s="76">
        <v>1372.835</v>
      </c>
      <c r="I179" s="190">
        <f t="shared" si="7"/>
        <v>100</v>
      </c>
    </row>
    <row r="180" spans="1:9" ht="51.75" customHeight="1">
      <c r="A180" s="86"/>
      <c r="B180" s="74" t="s">
        <v>596</v>
      </c>
      <c r="C180" s="75" t="s">
        <v>123</v>
      </c>
      <c r="D180" s="75" t="s">
        <v>216</v>
      </c>
      <c r="E180" s="75" t="s">
        <v>590</v>
      </c>
      <c r="F180" s="75"/>
      <c r="G180" s="76">
        <f>G181</f>
        <v>314.15489</v>
      </c>
      <c r="H180" s="76">
        <f>H181</f>
        <v>314.15489</v>
      </c>
      <c r="I180" s="190">
        <f t="shared" si="7"/>
        <v>100</v>
      </c>
    </row>
    <row r="181" spans="1:9" ht="18" customHeight="1">
      <c r="A181" s="86"/>
      <c r="B181" s="74" t="s">
        <v>282</v>
      </c>
      <c r="C181" s="75" t="s">
        <v>123</v>
      </c>
      <c r="D181" s="75" t="s">
        <v>216</v>
      </c>
      <c r="E181" s="75" t="s">
        <v>590</v>
      </c>
      <c r="F181" s="75" t="s">
        <v>285</v>
      </c>
      <c r="G181" s="76">
        <v>314.15489</v>
      </c>
      <c r="H181" s="76">
        <v>314.15489</v>
      </c>
      <c r="I181" s="190">
        <f t="shared" si="7"/>
        <v>100</v>
      </c>
    </row>
    <row r="182" spans="1:9" ht="46.5" customHeight="1">
      <c r="A182" s="86"/>
      <c r="B182" s="74" t="s">
        <v>618</v>
      </c>
      <c r="C182" s="75" t="s">
        <v>123</v>
      </c>
      <c r="D182" s="75" t="s">
        <v>216</v>
      </c>
      <c r="E182" s="75" t="s">
        <v>591</v>
      </c>
      <c r="F182" s="75"/>
      <c r="G182" s="76">
        <f>G183</f>
        <v>1047.18311</v>
      </c>
      <c r="H182" s="76">
        <f>H183</f>
        <v>1047.18311</v>
      </c>
      <c r="I182" s="190">
        <f t="shared" si="7"/>
        <v>100</v>
      </c>
    </row>
    <row r="183" spans="1:9" ht="32.25" customHeight="1">
      <c r="A183" s="86"/>
      <c r="B183" s="74" t="s">
        <v>282</v>
      </c>
      <c r="C183" s="75" t="s">
        <v>123</v>
      </c>
      <c r="D183" s="75" t="s">
        <v>216</v>
      </c>
      <c r="E183" s="75" t="s">
        <v>591</v>
      </c>
      <c r="F183" s="75" t="s">
        <v>285</v>
      </c>
      <c r="G183" s="76">
        <v>1047.18311</v>
      </c>
      <c r="H183" s="76">
        <v>1047.18311</v>
      </c>
      <c r="I183" s="190">
        <f t="shared" si="7"/>
        <v>100</v>
      </c>
    </row>
    <row r="184" spans="1:9" ht="57" customHeight="1">
      <c r="A184" s="86"/>
      <c r="B184" s="74" t="s">
        <v>597</v>
      </c>
      <c r="C184" s="75" t="s">
        <v>123</v>
      </c>
      <c r="D184" s="75" t="s">
        <v>216</v>
      </c>
      <c r="E184" s="75" t="s">
        <v>592</v>
      </c>
      <c r="F184" s="75"/>
      <c r="G184" s="76">
        <f>G185</f>
        <v>1129.28785</v>
      </c>
      <c r="H184" s="76">
        <f>H185</f>
        <v>1129.28785</v>
      </c>
      <c r="I184" s="190">
        <f t="shared" si="7"/>
        <v>100</v>
      </c>
    </row>
    <row r="185" spans="1:9" ht="32.25" customHeight="1">
      <c r="A185" s="86"/>
      <c r="B185" s="74" t="s">
        <v>282</v>
      </c>
      <c r="C185" s="75" t="s">
        <v>123</v>
      </c>
      <c r="D185" s="75" t="s">
        <v>216</v>
      </c>
      <c r="E185" s="75" t="s">
        <v>592</v>
      </c>
      <c r="F185" s="75" t="s">
        <v>285</v>
      </c>
      <c r="G185" s="76">
        <v>1129.28785</v>
      </c>
      <c r="H185" s="76">
        <v>1129.28785</v>
      </c>
      <c r="I185" s="190">
        <f t="shared" si="7"/>
        <v>100</v>
      </c>
    </row>
    <row r="186" spans="1:9" ht="55.5" customHeight="1">
      <c r="A186" s="86"/>
      <c r="B186" s="74" t="s">
        <v>619</v>
      </c>
      <c r="C186" s="75" t="s">
        <v>123</v>
      </c>
      <c r="D186" s="75" t="s">
        <v>216</v>
      </c>
      <c r="E186" s="75" t="s">
        <v>593</v>
      </c>
      <c r="F186" s="75"/>
      <c r="G186" s="76">
        <f>G187</f>
        <v>1507.329</v>
      </c>
      <c r="H186" s="76">
        <f>H187</f>
        <v>1507.329</v>
      </c>
      <c r="I186" s="190">
        <f t="shared" si="7"/>
        <v>100</v>
      </c>
    </row>
    <row r="187" spans="1:9" ht="32.25" customHeight="1">
      <c r="A187" s="86"/>
      <c r="B187" s="74" t="s">
        <v>282</v>
      </c>
      <c r="C187" s="75" t="s">
        <v>123</v>
      </c>
      <c r="D187" s="75" t="s">
        <v>216</v>
      </c>
      <c r="E187" s="75" t="s">
        <v>593</v>
      </c>
      <c r="F187" s="75" t="s">
        <v>285</v>
      </c>
      <c r="G187" s="76">
        <v>1507.329</v>
      </c>
      <c r="H187" s="76">
        <v>1507.329</v>
      </c>
      <c r="I187" s="190">
        <f t="shared" si="7"/>
        <v>100</v>
      </c>
    </row>
    <row r="188" spans="1:9" ht="17.25" customHeight="1">
      <c r="A188" s="86"/>
      <c r="B188" s="78" t="s">
        <v>211</v>
      </c>
      <c r="C188" s="75" t="s">
        <v>123</v>
      </c>
      <c r="D188" s="75" t="s">
        <v>212</v>
      </c>
      <c r="E188" s="75"/>
      <c r="F188" s="75"/>
      <c r="G188" s="76">
        <f>G189</f>
        <v>121079.08344</v>
      </c>
      <c r="H188" s="76">
        <f>H189</f>
        <v>119642.01571</v>
      </c>
      <c r="I188" s="190">
        <f t="shared" si="7"/>
        <v>98.81311644491252</v>
      </c>
    </row>
    <row r="189" spans="1:9" ht="35.25" customHeight="1">
      <c r="A189" s="86"/>
      <c r="B189" s="78" t="s">
        <v>500</v>
      </c>
      <c r="C189" s="75" t="s">
        <v>123</v>
      </c>
      <c r="D189" s="75" t="s">
        <v>212</v>
      </c>
      <c r="E189" s="75" t="s">
        <v>304</v>
      </c>
      <c r="F189" s="75"/>
      <c r="G189" s="76">
        <f>G191</f>
        <v>121079.08344</v>
      </c>
      <c r="H189" s="76">
        <f>H191</f>
        <v>119642.01571</v>
      </c>
      <c r="I189" s="190">
        <f t="shared" si="7"/>
        <v>98.81311644491252</v>
      </c>
    </row>
    <row r="190" spans="1:9" ht="20.25" customHeight="1">
      <c r="A190" s="86"/>
      <c r="B190" s="78" t="s">
        <v>386</v>
      </c>
      <c r="C190" s="75" t="s">
        <v>123</v>
      </c>
      <c r="D190" s="75" t="s">
        <v>212</v>
      </c>
      <c r="E190" s="75" t="s">
        <v>304</v>
      </c>
      <c r="F190" s="75"/>
      <c r="G190" s="76">
        <f>G191</f>
        <v>121079.08344</v>
      </c>
      <c r="H190" s="76">
        <f>H191</f>
        <v>119642.01571</v>
      </c>
      <c r="I190" s="190">
        <f t="shared" si="7"/>
        <v>98.81311644491252</v>
      </c>
    </row>
    <row r="191" spans="1:9" ht="21" customHeight="1">
      <c r="A191" s="86"/>
      <c r="B191" s="74" t="s">
        <v>387</v>
      </c>
      <c r="C191" s="75" t="s">
        <v>123</v>
      </c>
      <c r="D191" s="75" t="s">
        <v>212</v>
      </c>
      <c r="E191" s="75" t="s">
        <v>308</v>
      </c>
      <c r="F191" s="75"/>
      <c r="G191" s="76">
        <f>G192+G196+G199+G202+G204+G206</f>
        <v>121079.08344</v>
      </c>
      <c r="H191" s="76">
        <f>H192+H196+H199+H202+H204+H206</f>
        <v>119642.01571</v>
      </c>
      <c r="I191" s="190">
        <f t="shared" si="7"/>
        <v>98.81311644491252</v>
      </c>
    </row>
    <row r="192" spans="1:9" ht="59.25" customHeight="1">
      <c r="A192" s="86"/>
      <c r="B192" s="74" t="s">
        <v>384</v>
      </c>
      <c r="C192" s="75" t="s">
        <v>123</v>
      </c>
      <c r="D192" s="75" t="s">
        <v>212</v>
      </c>
      <c r="E192" s="75" t="s">
        <v>309</v>
      </c>
      <c r="F192" s="75"/>
      <c r="G192" s="76">
        <f>G193+G194+G195</f>
        <v>22053.282</v>
      </c>
      <c r="H192" s="76">
        <f>H193+H194+H195</f>
        <v>21326.729010000003</v>
      </c>
      <c r="I192" s="190">
        <f t="shared" si="7"/>
        <v>96.70546547221409</v>
      </c>
    </row>
    <row r="193" spans="1:9" ht="57" customHeight="1">
      <c r="A193" s="86"/>
      <c r="B193" s="77" t="s">
        <v>281</v>
      </c>
      <c r="C193" s="75" t="s">
        <v>123</v>
      </c>
      <c r="D193" s="75" t="s">
        <v>212</v>
      </c>
      <c r="E193" s="75" t="s">
        <v>309</v>
      </c>
      <c r="F193" s="75" t="s">
        <v>284</v>
      </c>
      <c r="G193" s="76">
        <v>3915</v>
      </c>
      <c r="H193" s="76">
        <v>3677.87325</v>
      </c>
      <c r="I193" s="190">
        <f t="shared" si="7"/>
        <v>93.94312260536398</v>
      </c>
    </row>
    <row r="194" spans="1:9" ht="27.75" customHeight="1">
      <c r="A194" s="86"/>
      <c r="B194" s="77" t="s">
        <v>282</v>
      </c>
      <c r="C194" s="75" t="s">
        <v>123</v>
      </c>
      <c r="D194" s="75" t="s">
        <v>212</v>
      </c>
      <c r="E194" s="75" t="s">
        <v>309</v>
      </c>
      <c r="F194" s="75" t="s">
        <v>285</v>
      </c>
      <c r="G194" s="76">
        <v>16838.282</v>
      </c>
      <c r="H194" s="76">
        <v>16559.4</v>
      </c>
      <c r="I194" s="190">
        <f t="shared" si="7"/>
        <v>98.34376214865627</v>
      </c>
    </row>
    <row r="195" spans="1:9" ht="18.75" customHeight="1">
      <c r="A195" s="86"/>
      <c r="B195" s="77" t="s">
        <v>283</v>
      </c>
      <c r="C195" s="75" t="s">
        <v>123</v>
      </c>
      <c r="D195" s="75" t="s">
        <v>212</v>
      </c>
      <c r="E195" s="75" t="s">
        <v>309</v>
      </c>
      <c r="F195" s="75" t="s">
        <v>286</v>
      </c>
      <c r="G195" s="76">
        <v>1300</v>
      </c>
      <c r="H195" s="76">
        <v>1089.45576</v>
      </c>
      <c r="I195" s="190">
        <f t="shared" si="7"/>
        <v>83.80428923076923</v>
      </c>
    </row>
    <row r="196" spans="1:9" ht="96" customHeight="1">
      <c r="A196" s="86"/>
      <c r="B196" s="87" t="s">
        <v>388</v>
      </c>
      <c r="C196" s="75" t="s">
        <v>123</v>
      </c>
      <c r="D196" s="75" t="s">
        <v>212</v>
      </c>
      <c r="E196" s="75" t="s">
        <v>310</v>
      </c>
      <c r="F196" s="75"/>
      <c r="G196" s="76">
        <f>G197+G198</f>
        <v>83930.02482</v>
      </c>
      <c r="H196" s="76">
        <f>H197+H198</f>
        <v>83286.54916000001</v>
      </c>
      <c r="I196" s="190">
        <f t="shared" si="7"/>
        <v>99.23331887321608</v>
      </c>
    </row>
    <row r="197" spans="1:9" ht="56.25" customHeight="1">
      <c r="A197" s="86"/>
      <c r="B197" s="77" t="s">
        <v>281</v>
      </c>
      <c r="C197" s="75" t="s">
        <v>123</v>
      </c>
      <c r="D197" s="75" t="s">
        <v>212</v>
      </c>
      <c r="E197" s="75" t="s">
        <v>310</v>
      </c>
      <c r="F197" s="75" t="s">
        <v>284</v>
      </c>
      <c r="G197" s="76">
        <v>81536.97482</v>
      </c>
      <c r="H197" s="76">
        <v>80893.49916</v>
      </c>
      <c r="I197" s="190">
        <f t="shared" si="7"/>
        <v>99.21081734830054</v>
      </c>
    </row>
    <row r="198" spans="1:9" ht="27.75" customHeight="1">
      <c r="A198" s="86"/>
      <c r="B198" s="77" t="s">
        <v>282</v>
      </c>
      <c r="C198" s="75" t="s">
        <v>123</v>
      </c>
      <c r="D198" s="75" t="s">
        <v>212</v>
      </c>
      <c r="E198" s="75" t="s">
        <v>310</v>
      </c>
      <c r="F198" s="75" t="s">
        <v>285</v>
      </c>
      <c r="G198" s="76">
        <v>2393.05</v>
      </c>
      <c r="H198" s="76">
        <v>2393.05</v>
      </c>
      <c r="I198" s="190">
        <f t="shared" si="7"/>
        <v>100</v>
      </c>
    </row>
    <row r="199" spans="1:9" ht="56.25" customHeight="1">
      <c r="A199" s="86"/>
      <c r="B199" s="87" t="s">
        <v>389</v>
      </c>
      <c r="C199" s="75" t="s">
        <v>123</v>
      </c>
      <c r="D199" s="75" t="s">
        <v>212</v>
      </c>
      <c r="E199" s="75" t="s">
        <v>311</v>
      </c>
      <c r="F199" s="79"/>
      <c r="G199" s="76">
        <f>G200+G201</f>
        <v>7055</v>
      </c>
      <c r="H199" s="76">
        <f>H200+H201</f>
        <v>7003.5</v>
      </c>
      <c r="I199" s="190">
        <f t="shared" si="7"/>
        <v>99.27002126151665</v>
      </c>
    </row>
    <row r="200" spans="1:9" ht="29.25" customHeight="1">
      <c r="A200" s="86"/>
      <c r="B200" s="77" t="s">
        <v>282</v>
      </c>
      <c r="C200" s="75" t="s">
        <v>123</v>
      </c>
      <c r="D200" s="75" t="s">
        <v>212</v>
      </c>
      <c r="E200" s="75" t="s">
        <v>311</v>
      </c>
      <c r="F200" s="75" t="s">
        <v>285</v>
      </c>
      <c r="G200" s="76">
        <v>6381</v>
      </c>
      <c r="H200" s="76">
        <v>6381</v>
      </c>
      <c r="I200" s="190">
        <f t="shared" si="7"/>
        <v>100</v>
      </c>
    </row>
    <row r="201" spans="1:9" ht="21.75" customHeight="1">
      <c r="A201" s="86"/>
      <c r="B201" s="74" t="s">
        <v>81</v>
      </c>
      <c r="C201" s="75" t="s">
        <v>123</v>
      </c>
      <c r="D201" s="75" t="s">
        <v>212</v>
      </c>
      <c r="E201" s="75" t="s">
        <v>311</v>
      </c>
      <c r="F201" s="75" t="s">
        <v>82</v>
      </c>
      <c r="G201" s="76">
        <v>674</v>
      </c>
      <c r="H201" s="76">
        <v>622.5</v>
      </c>
      <c r="I201" s="190">
        <f t="shared" si="7"/>
        <v>92.35905044510386</v>
      </c>
    </row>
    <row r="202" spans="1:9" ht="57.75" customHeight="1">
      <c r="A202" s="86"/>
      <c r="B202" s="74" t="s">
        <v>390</v>
      </c>
      <c r="C202" s="75" t="s">
        <v>123</v>
      </c>
      <c r="D202" s="75" t="s">
        <v>212</v>
      </c>
      <c r="E202" s="75" t="s">
        <v>312</v>
      </c>
      <c r="F202" s="75"/>
      <c r="G202" s="76">
        <f>G203</f>
        <v>731.71662</v>
      </c>
      <c r="H202" s="76">
        <f>H203</f>
        <v>716.17754</v>
      </c>
      <c r="I202" s="190">
        <f t="shared" si="7"/>
        <v>97.87635273338468</v>
      </c>
    </row>
    <row r="203" spans="1:9" ht="57" customHeight="1">
      <c r="A203" s="86"/>
      <c r="B203" s="77" t="s">
        <v>281</v>
      </c>
      <c r="C203" s="75" t="s">
        <v>123</v>
      </c>
      <c r="D203" s="75" t="s">
        <v>212</v>
      </c>
      <c r="E203" s="75" t="s">
        <v>312</v>
      </c>
      <c r="F203" s="75" t="s">
        <v>284</v>
      </c>
      <c r="G203" s="76">
        <v>731.71662</v>
      </c>
      <c r="H203" s="76">
        <v>716.17754</v>
      </c>
      <c r="I203" s="190">
        <f t="shared" si="7"/>
        <v>97.87635273338468</v>
      </c>
    </row>
    <row r="204" spans="1:9" ht="51.75" customHeight="1">
      <c r="A204" s="86"/>
      <c r="B204" s="74" t="s">
        <v>633</v>
      </c>
      <c r="C204" s="75" t="s">
        <v>123</v>
      </c>
      <c r="D204" s="75" t="s">
        <v>212</v>
      </c>
      <c r="E204" s="75" t="s">
        <v>635</v>
      </c>
      <c r="F204" s="75"/>
      <c r="G204" s="76">
        <f>G205</f>
        <v>309.06</v>
      </c>
      <c r="H204" s="76">
        <f>H205</f>
        <v>309.06</v>
      </c>
      <c r="I204" s="190">
        <f t="shared" si="7"/>
        <v>100</v>
      </c>
    </row>
    <row r="205" spans="1:9" ht="33.75" customHeight="1">
      <c r="A205" s="86"/>
      <c r="B205" s="77" t="s">
        <v>282</v>
      </c>
      <c r="C205" s="75" t="s">
        <v>123</v>
      </c>
      <c r="D205" s="75" t="s">
        <v>212</v>
      </c>
      <c r="E205" s="75" t="s">
        <v>635</v>
      </c>
      <c r="F205" s="75" t="s">
        <v>285</v>
      </c>
      <c r="G205" s="76">
        <v>309.06</v>
      </c>
      <c r="H205" s="76">
        <v>309.06</v>
      </c>
      <c r="I205" s="190">
        <f t="shared" si="7"/>
        <v>100</v>
      </c>
    </row>
    <row r="206" spans="1:9" ht="45" customHeight="1">
      <c r="A206" s="86"/>
      <c r="B206" s="74" t="s">
        <v>632</v>
      </c>
      <c r="C206" s="75" t="s">
        <v>123</v>
      </c>
      <c r="D206" s="75" t="s">
        <v>212</v>
      </c>
      <c r="E206" s="75" t="s">
        <v>634</v>
      </c>
      <c r="F206" s="75"/>
      <c r="G206" s="76">
        <f>G207</f>
        <v>7000</v>
      </c>
      <c r="H206" s="76">
        <f>H207</f>
        <v>7000</v>
      </c>
      <c r="I206" s="190">
        <f t="shared" si="7"/>
        <v>100</v>
      </c>
    </row>
    <row r="207" spans="1:9" ht="28.5" customHeight="1">
      <c r="A207" s="86"/>
      <c r="B207" s="77" t="s">
        <v>282</v>
      </c>
      <c r="C207" s="75" t="s">
        <v>123</v>
      </c>
      <c r="D207" s="75" t="s">
        <v>212</v>
      </c>
      <c r="E207" s="75" t="s">
        <v>634</v>
      </c>
      <c r="F207" s="75" t="s">
        <v>285</v>
      </c>
      <c r="G207" s="76">
        <v>7000</v>
      </c>
      <c r="H207" s="76">
        <v>7000</v>
      </c>
      <c r="I207" s="190">
        <f aca="true" t="shared" si="8" ref="I207:I270">H207/G207*100</f>
        <v>100</v>
      </c>
    </row>
    <row r="208" spans="1:9" ht="18.75" customHeight="1">
      <c r="A208" s="86"/>
      <c r="B208" s="77" t="s">
        <v>662</v>
      </c>
      <c r="C208" s="75" t="s">
        <v>123</v>
      </c>
      <c r="D208" s="75" t="s">
        <v>213</v>
      </c>
      <c r="E208" s="79"/>
      <c r="F208" s="79"/>
      <c r="G208" s="76">
        <f>G209</f>
        <v>1965</v>
      </c>
      <c r="H208" s="76">
        <f>H209</f>
        <v>1964.5518700000002</v>
      </c>
      <c r="I208" s="190">
        <f t="shared" si="8"/>
        <v>99.97719440203564</v>
      </c>
    </row>
    <row r="209" spans="1:9" ht="29.25" customHeight="1">
      <c r="A209" s="86"/>
      <c r="B209" s="77" t="s">
        <v>501</v>
      </c>
      <c r="C209" s="75" t="s">
        <v>123</v>
      </c>
      <c r="D209" s="75" t="s">
        <v>213</v>
      </c>
      <c r="E209" s="75" t="s">
        <v>304</v>
      </c>
      <c r="F209" s="75"/>
      <c r="G209" s="76">
        <f>G210</f>
        <v>1965</v>
      </c>
      <c r="H209" s="76">
        <f>H210</f>
        <v>1964.5518700000002</v>
      </c>
      <c r="I209" s="190">
        <f t="shared" si="8"/>
        <v>99.97719440203564</v>
      </c>
    </row>
    <row r="210" spans="1:9" ht="31.5" customHeight="1">
      <c r="A210" s="86"/>
      <c r="B210" s="77" t="s">
        <v>391</v>
      </c>
      <c r="C210" s="75" t="s">
        <v>123</v>
      </c>
      <c r="D210" s="75" t="s">
        <v>213</v>
      </c>
      <c r="E210" s="75" t="s">
        <v>304</v>
      </c>
      <c r="F210" s="75"/>
      <c r="G210" s="76">
        <f>G211+G214</f>
        <v>1965</v>
      </c>
      <c r="H210" s="76">
        <f>H211+H214</f>
        <v>1964.5518700000002</v>
      </c>
      <c r="I210" s="190">
        <f t="shared" si="8"/>
        <v>99.97719440203564</v>
      </c>
    </row>
    <row r="211" spans="1:9" ht="33.75" customHeight="1">
      <c r="A211" s="86"/>
      <c r="B211" s="77" t="s">
        <v>392</v>
      </c>
      <c r="C211" s="75" t="s">
        <v>123</v>
      </c>
      <c r="D211" s="75" t="s">
        <v>213</v>
      </c>
      <c r="E211" s="75" t="s">
        <v>512</v>
      </c>
      <c r="F211" s="75"/>
      <c r="G211" s="76">
        <f>G212</f>
        <v>678.6</v>
      </c>
      <c r="H211" s="76">
        <f>H212</f>
        <v>678.15187</v>
      </c>
      <c r="I211" s="190">
        <f t="shared" si="8"/>
        <v>99.93396256999706</v>
      </c>
    </row>
    <row r="212" spans="1:9" ht="46.5" customHeight="1">
      <c r="A212" s="86"/>
      <c r="B212" s="77" t="s">
        <v>393</v>
      </c>
      <c r="C212" s="75" t="s">
        <v>123</v>
      </c>
      <c r="D212" s="75" t="s">
        <v>213</v>
      </c>
      <c r="E212" s="75" t="s">
        <v>313</v>
      </c>
      <c r="F212" s="75"/>
      <c r="G212" s="76">
        <f>G213</f>
        <v>678.6</v>
      </c>
      <c r="H212" s="76">
        <f>H213</f>
        <v>678.15187</v>
      </c>
      <c r="I212" s="190">
        <f t="shared" si="8"/>
        <v>99.93396256999706</v>
      </c>
    </row>
    <row r="213" spans="1:9" ht="31.5" customHeight="1">
      <c r="A213" s="86"/>
      <c r="B213" s="77" t="s">
        <v>282</v>
      </c>
      <c r="C213" s="75" t="s">
        <v>123</v>
      </c>
      <c r="D213" s="75" t="s">
        <v>213</v>
      </c>
      <c r="E213" s="75" t="s">
        <v>313</v>
      </c>
      <c r="F213" s="75" t="s">
        <v>285</v>
      </c>
      <c r="G213" s="76">
        <v>678.6</v>
      </c>
      <c r="H213" s="76">
        <v>678.15187</v>
      </c>
      <c r="I213" s="190">
        <f t="shared" si="8"/>
        <v>99.93396256999706</v>
      </c>
    </row>
    <row r="214" spans="1:9" ht="31.5" customHeight="1">
      <c r="A214" s="86"/>
      <c r="B214" s="77" t="s">
        <v>598</v>
      </c>
      <c r="C214" s="75" t="s">
        <v>123</v>
      </c>
      <c r="D214" s="75" t="s">
        <v>213</v>
      </c>
      <c r="E214" s="75" t="s">
        <v>594</v>
      </c>
      <c r="F214" s="75"/>
      <c r="G214" s="76">
        <f>G215</f>
        <v>1286.4</v>
      </c>
      <c r="H214" s="76">
        <f>H215</f>
        <v>1286.4</v>
      </c>
      <c r="I214" s="190">
        <f t="shared" si="8"/>
        <v>100</v>
      </c>
    </row>
    <row r="215" spans="1:9" ht="48.75" customHeight="1">
      <c r="A215" s="86"/>
      <c r="B215" s="77" t="s">
        <v>393</v>
      </c>
      <c r="C215" s="75" t="s">
        <v>123</v>
      </c>
      <c r="D215" s="75" t="s">
        <v>213</v>
      </c>
      <c r="E215" s="75" t="s">
        <v>595</v>
      </c>
      <c r="F215" s="75"/>
      <c r="G215" s="76">
        <f>G216</f>
        <v>1286.4</v>
      </c>
      <c r="H215" s="76">
        <f>H216</f>
        <v>1286.4</v>
      </c>
      <c r="I215" s="190">
        <f t="shared" si="8"/>
        <v>100</v>
      </c>
    </row>
    <row r="216" spans="1:9" ht="29.25" customHeight="1">
      <c r="A216" s="86"/>
      <c r="B216" s="77" t="s">
        <v>282</v>
      </c>
      <c r="C216" s="75" t="s">
        <v>123</v>
      </c>
      <c r="D216" s="75" t="s">
        <v>213</v>
      </c>
      <c r="E216" s="75" t="s">
        <v>595</v>
      </c>
      <c r="F216" s="75" t="s">
        <v>285</v>
      </c>
      <c r="G216" s="76">
        <v>1286.4</v>
      </c>
      <c r="H216" s="76">
        <v>1286.4</v>
      </c>
      <c r="I216" s="190">
        <f t="shared" si="8"/>
        <v>100</v>
      </c>
    </row>
    <row r="217" spans="1:9" ht="18.75" customHeight="1">
      <c r="A217" s="86"/>
      <c r="B217" s="77" t="s">
        <v>27</v>
      </c>
      <c r="C217" s="75" t="s">
        <v>123</v>
      </c>
      <c r="D217" s="75" t="s">
        <v>28</v>
      </c>
      <c r="E217" s="75"/>
      <c r="F217" s="75"/>
      <c r="G217" s="76">
        <f>G218</f>
        <v>1509.4</v>
      </c>
      <c r="H217" s="76">
        <f>H218</f>
        <v>1368.12</v>
      </c>
      <c r="I217" s="190">
        <f t="shared" si="8"/>
        <v>90.63998939976148</v>
      </c>
    </row>
    <row r="218" spans="1:9" ht="29.25" customHeight="1">
      <c r="A218" s="86"/>
      <c r="B218" s="77" t="s">
        <v>500</v>
      </c>
      <c r="C218" s="75" t="s">
        <v>123</v>
      </c>
      <c r="D218" s="75" t="s">
        <v>28</v>
      </c>
      <c r="E218" s="75" t="s">
        <v>304</v>
      </c>
      <c r="F218" s="75"/>
      <c r="G218" s="76">
        <f>G219</f>
        <v>1509.4</v>
      </c>
      <c r="H218" s="76">
        <f>H219</f>
        <v>1368.12</v>
      </c>
      <c r="I218" s="190">
        <f t="shared" si="8"/>
        <v>90.63998939976148</v>
      </c>
    </row>
    <row r="219" spans="1:9" ht="18.75" customHeight="1">
      <c r="A219" s="86"/>
      <c r="B219" s="77" t="s">
        <v>386</v>
      </c>
      <c r="C219" s="75" t="s">
        <v>123</v>
      </c>
      <c r="D219" s="75" t="s">
        <v>28</v>
      </c>
      <c r="E219" s="75" t="s">
        <v>304</v>
      </c>
      <c r="F219" s="75"/>
      <c r="G219" s="76">
        <f>G220+G232</f>
        <v>1509.4</v>
      </c>
      <c r="H219" s="76">
        <f>H220+H232</f>
        <v>1368.12</v>
      </c>
      <c r="I219" s="190">
        <f t="shared" si="8"/>
        <v>90.63998939976148</v>
      </c>
    </row>
    <row r="220" spans="1:9" ht="21" customHeight="1">
      <c r="A220" s="86"/>
      <c r="B220" s="77" t="s">
        <v>394</v>
      </c>
      <c r="C220" s="75" t="s">
        <v>123</v>
      </c>
      <c r="D220" s="75" t="s">
        <v>28</v>
      </c>
      <c r="E220" s="75" t="s">
        <v>308</v>
      </c>
      <c r="F220" s="75"/>
      <c r="G220" s="76">
        <f>G221+G223+G226+G228+G230</f>
        <v>996.76</v>
      </c>
      <c r="H220" s="76">
        <f>H221+H223+H226+H228+H230</f>
        <v>855.48</v>
      </c>
      <c r="I220" s="190">
        <f t="shared" si="8"/>
        <v>85.82607648782054</v>
      </c>
    </row>
    <row r="221" spans="1:9" ht="45.75" customHeight="1">
      <c r="A221" s="86"/>
      <c r="B221" s="77" t="s">
        <v>395</v>
      </c>
      <c r="C221" s="75" t="s">
        <v>123</v>
      </c>
      <c r="D221" s="75" t="s">
        <v>28</v>
      </c>
      <c r="E221" s="75" t="s">
        <v>314</v>
      </c>
      <c r="F221" s="75"/>
      <c r="G221" s="76">
        <f>G222</f>
        <v>42.76</v>
      </c>
      <c r="H221" s="76">
        <f>H222</f>
        <v>42.76</v>
      </c>
      <c r="I221" s="190">
        <f t="shared" si="8"/>
        <v>100</v>
      </c>
    </row>
    <row r="222" spans="1:9" ht="56.25" customHeight="1">
      <c r="A222" s="86"/>
      <c r="B222" s="77" t="s">
        <v>281</v>
      </c>
      <c r="C222" s="75" t="s">
        <v>123</v>
      </c>
      <c r="D222" s="75" t="s">
        <v>28</v>
      </c>
      <c r="E222" s="75" t="s">
        <v>314</v>
      </c>
      <c r="F222" s="75" t="s">
        <v>284</v>
      </c>
      <c r="G222" s="76">
        <v>42.76</v>
      </c>
      <c r="H222" s="76">
        <v>42.76</v>
      </c>
      <c r="I222" s="190">
        <f t="shared" si="8"/>
        <v>100</v>
      </c>
    </row>
    <row r="223" spans="1:9" ht="45" customHeight="1">
      <c r="A223" s="86"/>
      <c r="B223" s="77" t="s">
        <v>395</v>
      </c>
      <c r="C223" s="75" t="s">
        <v>123</v>
      </c>
      <c r="D223" s="75" t="s">
        <v>28</v>
      </c>
      <c r="E223" s="75" t="s">
        <v>355</v>
      </c>
      <c r="F223" s="75"/>
      <c r="G223" s="76">
        <f>G224+G225</f>
        <v>449</v>
      </c>
      <c r="H223" s="76">
        <f>H224+H225</f>
        <v>324.96</v>
      </c>
      <c r="I223" s="190">
        <f t="shared" si="8"/>
        <v>72.37416481069042</v>
      </c>
    </row>
    <row r="224" spans="1:9" ht="30.75" customHeight="1">
      <c r="A224" s="86"/>
      <c r="B224" s="77" t="s">
        <v>282</v>
      </c>
      <c r="C224" s="75" t="s">
        <v>123</v>
      </c>
      <c r="D224" s="75" t="s">
        <v>28</v>
      </c>
      <c r="E224" s="75" t="s">
        <v>355</v>
      </c>
      <c r="F224" s="75" t="s">
        <v>285</v>
      </c>
      <c r="G224" s="76">
        <v>388</v>
      </c>
      <c r="H224" s="76">
        <v>263.96</v>
      </c>
      <c r="I224" s="190">
        <f t="shared" si="8"/>
        <v>68.03092783505153</v>
      </c>
    </row>
    <row r="225" spans="1:9" ht="30.75" customHeight="1">
      <c r="A225" s="86"/>
      <c r="B225" s="77" t="s">
        <v>36</v>
      </c>
      <c r="C225" s="75" t="s">
        <v>123</v>
      </c>
      <c r="D225" s="75" t="s">
        <v>28</v>
      </c>
      <c r="E225" s="75" t="s">
        <v>355</v>
      </c>
      <c r="F225" s="75" t="s">
        <v>80</v>
      </c>
      <c r="G225" s="76">
        <v>61</v>
      </c>
      <c r="H225" s="76">
        <v>61</v>
      </c>
      <c r="I225" s="190">
        <f t="shared" si="8"/>
        <v>100</v>
      </c>
    </row>
    <row r="226" spans="1:9" ht="32.25" customHeight="1">
      <c r="A226" s="86"/>
      <c r="B226" s="77" t="s">
        <v>600</v>
      </c>
      <c r="C226" s="75" t="s">
        <v>123</v>
      </c>
      <c r="D226" s="75" t="s">
        <v>28</v>
      </c>
      <c r="E226" s="75" t="s">
        <v>599</v>
      </c>
      <c r="F226" s="75"/>
      <c r="G226" s="76">
        <f>G227</f>
        <v>200</v>
      </c>
      <c r="H226" s="76">
        <f>H227</f>
        <v>200</v>
      </c>
      <c r="I226" s="190">
        <f t="shared" si="8"/>
        <v>100</v>
      </c>
    </row>
    <row r="227" spans="1:9" ht="28.5" customHeight="1">
      <c r="A227" s="86"/>
      <c r="B227" s="77" t="s">
        <v>282</v>
      </c>
      <c r="C227" s="75" t="s">
        <v>123</v>
      </c>
      <c r="D227" s="75" t="s">
        <v>28</v>
      </c>
      <c r="E227" s="75" t="s">
        <v>599</v>
      </c>
      <c r="F227" s="75" t="s">
        <v>285</v>
      </c>
      <c r="G227" s="76">
        <v>200</v>
      </c>
      <c r="H227" s="76">
        <v>200</v>
      </c>
      <c r="I227" s="190">
        <f t="shared" si="8"/>
        <v>100</v>
      </c>
    </row>
    <row r="228" spans="1:9" ht="54" customHeight="1">
      <c r="A228" s="86"/>
      <c r="B228" s="77" t="s">
        <v>603</v>
      </c>
      <c r="C228" s="75" t="s">
        <v>123</v>
      </c>
      <c r="D228" s="75" t="s">
        <v>28</v>
      </c>
      <c r="E228" s="75" t="s">
        <v>602</v>
      </c>
      <c r="F228" s="75"/>
      <c r="G228" s="76">
        <f>G229</f>
        <v>70.38461</v>
      </c>
      <c r="H228" s="76">
        <f>H229</f>
        <v>66.40615</v>
      </c>
      <c r="I228" s="190">
        <f t="shared" si="8"/>
        <v>94.34754273697048</v>
      </c>
    </row>
    <row r="229" spans="1:9" ht="27.75" customHeight="1">
      <c r="A229" s="86"/>
      <c r="B229" s="77" t="s">
        <v>282</v>
      </c>
      <c r="C229" s="75" t="s">
        <v>123</v>
      </c>
      <c r="D229" s="75" t="s">
        <v>28</v>
      </c>
      <c r="E229" s="75" t="s">
        <v>602</v>
      </c>
      <c r="F229" s="75" t="s">
        <v>285</v>
      </c>
      <c r="G229" s="76">
        <v>70.38461</v>
      </c>
      <c r="H229" s="76">
        <v>66.40615</v>
      </c>
      <c r="I229" s="190">
        <f t="shared" si="8"/>
        <v>94.34754273697048</v>
      </c>
    </row>
    <row r="230" spans="1:9" ht="56.25" customHeight="1">
      <c r="A230" s="86"/>
      <c r="B230" s="77" t="s">
        <v>604</v>
      </c>
      <c r="C230" s="75" t="s">
        <v>123</v>
      </c>
      <c r="D230" s="75" t="s">
        <v>28</v>
      </c>
      <c r="E230" s="75" t="s">
        <v>601</v>
      </c>
      <c r="F230" s="75"/>
      <c r="G230" s="76">
        <f>G231</f>
        <v>234.61539</v>
      </c>
      <c r="H230" s="76">
        <f>H231</f>
        <v>221.35385</v>
      </c>
      <c r="I230" s="190">
        <f t="shared" si="8"/>
        <v>94.34754045759743</v>
      </c>
    </row>
    <row r="231" spans="1:9" ht="30.75" customHeight="1">
      <c r="A231" s="86"/>
      <c r="B231" s="77" t="s">
        <v>282</v>
      </c>
      <c r="C231" s="75" t="s">
        <v>123</v>
      </c>
      <c r="D231" s="75" t="s">
        <v>28</v>
      </c>
      <c r="E231" s="75" t="s">
        <v>601</v>
      </c>
      <c r="F231" s="75" t="s">
        <v>285</v>
      </c>
      <c r="G231" s="76">
        <v>234.61539</v>
      </c>
      <c r="H231" s="76">
        <v>221.35385</v>
      </c>
      <c r="I231" s="190">
        <f t="shared" si="8"/>
        <v>94.34754045759743</v>
      </c>
    </row>
    <row r="232" spans="1:9" ht="31.5" customHeight="1">
      <c r="A232" s="86"/>
      <c r="B232" s="77" t="s">
        <v>396</v>
      </c>
      <c r="C232" s="75" t="s">
        <v>123</v>
      </c>
      <c r="D232" s="75" t="s">
        <v>28</v>
      </c>
      <c r="E232" s="75" t="s">
        <v>304</v>
      </c>
      <c r="F232" s="75"/>
      <c r="G232" s="76">
        <f>G233</f>
        <v>512.64</v>
      </c>
      <c r="H232" s="76">
        <f>H233</f>
        <v>512.64</v>
      </c>
      <c r="I232" s="190">
        <f t="shared" si="8"/>
        <v>100</v>
      </c>
    </row>
    <row r="233" spans="1:9" ht="30.75" customHeight="1">
      <c r="A233" s="86"/>
      <c r="B233" s="77" t="s">
        <v>397</v>
      </c>
      <c r="C233" s="75" t="s">
        <v>123</v>
      </c>
      <c r="D233" s="75" t="s">
        <v>28</v>
      </c>
      <c r="E233" s="75" t="s">
        <v>315</v>
      </c>
      <c r="F233" s="75"/>
      <c r="G233" s="76">
        <f>G234+G237</f>
        <v>512.64</v>
      </c>
      <c r="H233" s="76">
        <f>H234+H237</f>
        <v>512.64</v>
      </c>
      <c r="I233" s="190">
        <f t="shared" si="8"/>
        <v>100</v>
      </c>
    </row>
    <row r="234" spans="1:9" ht="45.75" customHeight="1">
      <c r="A234" s="86"/>
      <c r="B234" s="77" t="s">
        <v>393</v>
      </c>
      <c r="C234" s="75" t="s">
        <v>123</v>
      </c>
      <c r="D234" s="75" t="s">
        <v>28</v>
      </c>
      <c r="E234" s="75" t="s">
        <v>316</v>
      </c>
      <c r="F234" s="75"/>
      <c r="G234" s="76">
        <f>G235+G236</f>
        <v>442.64</v>
      </c>
      <c r="H234" s="76">
        <f>H235+H236</f>
        <v>442.64</v>
      </c>
      <c r="I234" s="190">
        <f t="shared" si="8"/>
        <v>100</v>
      </c>
    </row>
    <row r="235" spans="1:9" ht="55.5" customHeight="1">
      <c r="A235" s="86"/>
      <c r="B235" s="77" t="s">
        <v>281</v>
      </c>
      <c r="C235" s="75" t="s">
        <v>123</v>
      </c>
      <c r="D235" s="75" t="s">
        <v>28</v>
      </c>
      <c r="E235" s="75" t="s">
        <v>316</v>
      </c>
      <c r="F235" s="75" t="s">
        <v>284</v>
      </c>
      <c r="G235" s="76">
        <v>432.64</v>
      </c>
      <c r="H235" s="76">
        <v>432.64</v>
      </c>
      <c r="I235" s="190">
        <f t="shared" si="8"/>
        <v>100</v>
      </c>
    </row>
    <row r="236" spans="1:9" ht="29.25" customHeight="1">
      <c r="A236" s="86"/>
      <c r="B236" s="77" t="s">
        <v>282</v>
      </c>
      <c r="C236" s="75" t="s">
        <v>123</v>
      </c>
      <c r="D236" s="75" t="s">
        <v>28</v>
      </c>
      <c r="E236" s="75" t="s">
        <v>316</v>
      </c>
      <c r="F236" s="75" t="s">
        <v>285</v>
      </c>
      <c r="G236" s="76">
        <v>10</v>
      </c>
      <c r="H236" s="76">
        <v>10</v>
      </c>
      <c r="I236" s="190">
        <f t="shared" si="8"/>
        <v>100</v>
      </c>
    </row>
    <row r="237" spans="1:9" ht="45.75" customHeight="1">
      <c r="A237" s="86"/>
      <c r="B237" s="77" t="s">
        <v>393</v>
      </c>
      <c r="C237" s="75" t="s">
        <v>123</v>
      </c>
      <c r="D237" s="75" t="s">
        <v>28</v>
      </c>
      <c r="E237" s="75" t="s">
        <v>605</v>
      </c>
      <c r="F237" s="75"/>
      <c r="G237" s="76">
        <f>G238</f>
        <v>70</v>
      </c>
      <c r="H237" s="76">
        <f>H238</f>
        <v>70</v>
      </c>
      <c r="I237" s="190">
        <f t="shared" si="8"/>
        <v>100</v>
      </c>
    </row>
    <row r="238" spans="1:9" ht="31.5" customHeight="1">
      <c r="A238" s="86"/>
      <c r="B238" s="77" t="s">
        <v>36</v>
      </c>
      <c r="C238" s="75" t="s">
        <v>123</v>
      </c>
      <c r="D238" s="75" t="s">
        <v>28</v>
      </c>
      <c r="E238" s="75" t="s">
        <v>605</v>
      </c>
      <c r="F238" s="75" t="s">
        <v>80</v>
      </c>
      <c r="G238" s="76">
        <v>70</v>
      </c>
      <c r="H238" s="76">
        <v>70</v>
      </c>
      <c r="I238" s="190">
        <f t="shared" si="8"/>
        <v>100</v>
      </c>
    </row>
    <row r="239" spans="1:9" ht="18" customHeight="1">
      <c r="A239" s="86"/>
      <c r="B239" s="77" t="s">
        <v>29</v>
      </c>
      <c r="C239" s="75" t="s">
        <v>123</v>
      </c>
      <c r="D239" s="75" t="s">
        <v>30</v>
      </c>
      <c r="E239" s="75"/>
      <c r="F239" s="75"/>
      <c r="G239" s="76">
        <f>G240</f>
        <v>1635.84</v>
      </c>
      <c r="H239" s="76">
        <f>H240</f>
        <v>1635.84</v>
      </c>
      <c r="I239" s="190">
        <f t="shared" si="8"/>
        <v>100</v>
      </c>
    </row>
    <row r="240" spans="1:9" ht="31.5" customHeight="1">
      <c r="A240" s="86"/>
      <c r="B240" s="78" t="s">
        <v>458</v>
      </c>
      <c r="C240" s="75" t="s">
        <v>123</v>
      </c>
      <c r="D240" s="75" t="s">
        <v>30</v>
      </c>
      <c r="E240" s="75" t="s">
        <v>356</v>
      </c>
      <c r="F240" s="75"/>
      <c r="G240" s="76">
        <f>G241</f>
        <v>1635.84</v>
      </c>
      <c r="H240" s="76">
        <f>H241</f>
        <v>1635.84</v>
      </c>
      <c r="I240" s="190">
        <f t="shared" si="8"/>
        <v>100</v>
      </c>
    </row>
    <row r="241" spans="1:9" ht="32.25" customHeight="1">
      <c r="A241" s="86"/>
      <c r="B241" s="78" t="s">
        <v>435</v>
      </c>
      <c r="C241" s="75" t="s">
        <v>123</v>
      </c>
      <c r="D241" s="75" t="s">
        <v>30</v>
      </c>
      <c r="E241" s="75" t="s">
        <v>357</v>
      </c>
      <c r="F241" s="75"/>
      <c r="G241" s="76">
        <f>G242+G245+G247</f>
        <v>1635.84</v>
      </c>
      <c r="H241" s="76">
        <f>H242+H245+H247</f>
        <v>1635.84</v>
      </c>
      <c r="I241" s="190">
        <f t="shared" si="8"/>
        <v>100</v>
      </c>
    </row>
    <row r="242" spans="1:9" ht="36" customHeight="1">
      <c r="A242" s="86"/>
      <c r="B242" s="78" t="s">
        <v>436</v>
      </c>
      <c r="C242" s="75" t="s">
        <v>123</v>
      </c>
      <c r="D242" s="75" t="s">
        <v>30</v>
      </c>
      <c r="E242" s="75" t="s">
        <v>537</v>
      </c>
      <c r="F242" s="75"/>
      <c r="G242" s="76">
        <f>G243</f>
        <v>1167</v>
      </c>
      <c r="H242" s="76">
        <f>H243</f>
        <v>1167</v>
      </c>
      <c r="I242" s="190">
        <f t="shared" si="8"/>
        <v>100</v>
      </c>
    </row>
    <row r="243" spans="1:9" ht="42" customHeight="1">
      <c r="A243" s="86"/>
      <c r="B243" s="78" t="s">
        <v>393</v>
      </c>
      <c r="C243" s="75" t="s">
        <v>123</v>
      </c>
      <c r="D243" s="75" t="s">
        <v>30</v>
      </c>
      <c r="E243" s="75" t="s">
        <v>358</v>
      </c>
      <c r="F243" s="75"/>
      <c r="G243" s="76">
        <f>G244</f>
        <v>1167</v>
      </c>
      <c r="H243" s="76">
        <f>H244</f>
        <v>1167</v>
      </c>
      <c r="I243" s="190">
        <f t="shared" si="8"/>
        <v>100</v>
      </c>
    </row>
    <row r="244" spans="1:9" ht="30.75" customHeight="1">
      <c r="A244" s="86"/>
      <c r="B244" s="74" t="s">
        <v>36</v>
      </c>
      <c r="C244" s="75" t="s">
        <v>123</v>
      </c>
      <c r="D244" s="75" t="s">
        <v>30</v>
      </c>
      <c r="E244" s="75" t="s">
        <v>358</v>
      </c>
      <c r="F244" s="75" t="s">
        <v>80</v>
      </c>
      <c r="G244" s="76">
        <v>1167</v>
      </c>
      <c r="H244" s="76">
        <v>1167</v>
      </c>
      <c r="I244" s="190">
        <f t="shared" si="8"/>
        <v>100</v>
      </c>
    </row>
    <row r="245" spans="1:9" ht="56.25" customHeight="1">
      <c r="A245" s="86"/>
      <c r="B245" s="78" t="s">
        <v>607</v>
      </c>
      <c r="C245" s="75" t="s">
        <v>123</v>
      </c>
      <c r="D245" s="75" t="s">
        <v>30</v>
      </c>
      <c r="E245" s="75" t="s">
        <v>606</v>
      </c>
      <c r="F245" s="75"/>
      <c r="G245" s="76">
        <f>G246</f>
        <v>275.84</v>
      </c>
      <c r="H245" s="76">
        <f>H246</f>
        <v>275.84</v>
      </c>
      <c r="I245" s="190">
        <f t="shared" si="8"/>
        <v>100</v>
      </c>
    </row>
    <row r="246" spans="1:9" ht="31.5" customHeight="1">
      <c r="A246" s="86"/>
      <c r="B246" s="74" t="s">
        <v>36</v>
      </c>
      <c r="C246" s="75" t="s">
        <v>123</v>
      </c>
      <c r="D246" s="75" t="s">
        <v>30</v>
      </c>
      <c r="E246" s="75" t="s">
        <v>606</v>
      </c>
      <c r="F246" s="75" t="s">
        <v>80</v>
      </c>
      <c r="G246" s="76">
        <v>275.84</v>
      </c>
      <c r="H246" s="76">
        <v>275.84</v>
      </c>
      <c r="I246" s="190">
        <f t="shared" si="8"/>
        <v>100</v>
      </c>
    </row>
    <row r="247" spans="1:9" ht="45" customHeight="1">
      <c r="A247" s="86"/>
      <c r="B247" s="78" t="s">
        <v>639</v>
      </c>
      <c r="C247" s="75" t="s">
        <v>123</v>
      </c>
      <c r="D247" s="75" t="s">
        <v>30</v>
      </c>
      <c r="E247" s="75" t="s">
        <v>628</v>
      </c>
      <c r="F247" s="75"/>
      <c r="G247" s="76">
        <f>G248</f>
        <v>193</v>
      </c>
      <c r="H247" s="76">
        <f>H248</f>
        <v>193</v>
      </c>
      <c r="I247" s="190">
        <f t="shared" si="8"/>
        <v>100</v>
      </c>
    </row>
    <row r="248" spans="1:9" ht="43.5" customHeight="1">
      <c r="A248" s="86"/>
      <c r="B248" s="78" t="s">
        <v>393</v>
      </c>
      <c r="C248" s="75" t="s">
        <v>123</v>
      </c>
      <c r="D248" s="75" t="s">
        <v>30</v>
      </c>
      <c r="E248" s="75" t="s">
        <v>629</v>
      </c>
      <c r="F248" s="75"/>
      <c r="G248" s="76">
        <f>G249</f>
        <v>193</v>
      </c>
      <c r="H248" s="76">
        <f>H249</f>
        <v>193</v>
      </c>
      <c r="I248" s="190">
        <f t="shared" si="8"/>
        <v>100</v>
      </c>
    </row>
    <row r="249" spans="1:9" ht="29.25" customHeight="1">
      <c r="A249" s="86"/>
      <c r="B249" s="74" t="s">
        <v>36</v>
      </c>
      <c r="C249" s="75" t="s">
        <v>123</v>
      </c>
      <c r="D249" s="75" t="s">
        <v>30</v>
      </c>
      <c r="E249" s="75" t="s">
        <v>629</v>
      </c>
      <c r="F249" s="75" t="s">
        <v>80</v>
      </c>
      <c r="G249" s="76">
        <v>193</v>
      </c>
      <c r="H249" s="76">
        <v>193</v>
      </c>
      <c r="I249" s="190">
        <f t="shared" si="8"/>
        <v>100</v>
      </c>
    </row>
    <row r="250" spans="1:9" ht="19.5" customHeight="1">
      <c r="A250" s="195"/>
      <c r="B250" s="74" t="s">
        <v>155</v>
      </c>
      <c r="C250" s="75" t="s">
        <v>123</v>
      </c>
      <c r="D250" s="75" t="s">
        <v>180</v>
      </c>
      <c r="E250" s="79"/>
      <c r="F250" s="79"/>
      <c r="G250" s="76">
        <f aca="true" t="shared" si="9" ref="G250:H254">G251</f>
        <v>10457.505</v>
      </c>
      <c r="H250" s="76">
        <f t="shared" si="9"/>
        <v>10457.505</v>
      </c>
      <c r="I250" s="190">
        <f t="shared" si="8"/>
        <v>100</v>
      </c>
    </row>
    <row r="251" spans="1:9" ht="33" customHeight="1">
      <c r="A251" s="195"/>
      <c r="B251" s="78" t="s">
        <v>458</v>
      </c>
      <c r="C251" s="75" t="s">
        <v>123</v>
      </c>
      <c r="D251" s="75" t="s">
        <v>180</v>
      </c>
      <c r="E251" s="75" t="s">
        <v>356</v>
      </c>
      <c r="F251" s="79"/>
      <c r="G251" s="76">
        <f t="shared" si="9"/>
        <v>10457.505</v>
      </c>
      <c r="H251" s="76">
        <f t="shared" si="9"/>
        <v>10457.505</v>
      </c>
      <c r="I251" s="190">
        <f t="shared" si="8"/>
        <v>100</v>
      </c>
    </row>
    <row r="252" spans="1:9" ht="22.5" customHeight="1">
      <c r="A252" s="195"/>
      <c r="B252" s="78" t="s">
        <v>438</v>
      </c>
      <c r="C252" s="75" t="s">
        <v>123</v>
      </c>
      <c r="D252" s="75" t="s">
        <v>180</v>
      </c>
      <c r="E252" s="75" t="s">
        <v>455</v>
      </c>
      <c r="F252" s="75"/>
      <c r="G252" s="76">
        <f t="shared" si="9"/>
        <v>10457.505</v>
      </c>
      <c r="H252" s="76">
        <f t="shared" si="9"/>
        <v>10457.505</v>
      </c>
      <c r="I252" s="190">
        <f t="shared" si="8"/>
        <v>100</v>
      </c>
    </row>
    <row r="253" spans="1:9" ht="44.25" customHeight="1">
      <c r="A253" s="195"/>
      <c r="B253" s="78" t="s">
        <v>439</v>
      </c>
      <c r="C253" s="75" t="s">
        <v>123</v>
      </c>
      <c r="D253" s="75" t="s">
        <v>180</v>
      </c>
      <c r="E253" s="75" t="s">
        <v>538</v>
      </c>
      <c r="F253" s="75"/>
      <c r="G253" s="76">
        <f t="shared" si="9"/>
        <v>10457.505</v>
      </c>
      <c r="H253" s="76">
        <f t="shared" si="9"/>
        <v>10457.505</v>
      </c>
      <c r="I253" s="190">
        <f t="shared" si="8"/>
        <v>100</v>
      </c>
    </row>
    <row r="254" spans="1:9" ht="57.75" customHeight="1">
      <c r="A254" s="195"/>
      <c r="B254" s="78" t="s">
        <v>441</v>
      </c>
      <c r="C254" s="75" t="s">
        <v>123</v>
      </c>
      <c r="D254" s="75" t="s">
        <v>180</v>
      </c>
      <c r="E254" s="75" t="s">
        <v>359</v>
      </c>
      <c r="F254" s="75"/>
      <c r="G254" s="76">
        <f t="shared" si="9"/>
        <v>10457.505</v>
      </c>
      <c r="H254" s="76">
        <f t="shared" si="9"/>
        <v>10457.505</v>
      </c>
      <c r="I254" s="190">
        <f t="shared" si="8"/>
        <v>100</v>
      </c>
    </row>
    <row r="255" spans="1:9" ht="27" customHeight="1">
      <c r="A255" s="195"/>
      <c r="B255" s="74" t="s">
        <v>36</v>
      </c>
      <c r="C255" s="75" t="s">
        <v>123</v>
      </c>
      <c r="D255" s="75" t="s">
        <v>180</v>
      </c>
      <c r="E255" s="75" t="s">
        <v>359</v>
      </c>
      <c r="F255" s="75" t="s">
        <v>80</v>
      </c>
      <c r="G255" s="76">
        <v>10457.505</v>
      </c>
      <c r="H255" s="76">
        <v>10457.505</v>
      </c>
      <c r="I255" s="190">
        <f t="shared" si="8"/>
        <v>100</v>
      </c>
    </row>
    <row r="256" spans="1:9" ht="16.5" customHeight="1">
      <c r="A256" s="86"/>
      <c r="B256" s="78" t="s">
        <v>32</v>
      </c>
      <c r="C256" s="75" t="s">
        <v>123</v>
      </c>
      <c r="D256" s="75">
        <v>1001</v>
      </c>
      <c r="E256" s="75"/>
      <c r="F256" s="75"/>
      <c r="G256" s="76">
        <f aca="true" t="shared" si="10" ref="G256:H259">G257</f>
        <v>2209.393</v>
      </c>
      <c r="H256" s="76">
        <f t="shared" si="10"/>
        <v>2201.16315</v>
      </c>
      <c r="I256" s="190">
        <f t="shared" si="8"/>
        <v>99.62750628792614</v>
      </c>
    </row>
    <row r="257" spans="1:9" ht="31.5" customHeight="1">
      <c r="A257" s="86"/>
      <c r="B257" s="78" t="s">
        <v>459</v>
      </c>
      <c r="C257" s="75" t="s">
        <v>123</v>
      </c>
      <c r="D257" s="75">
        <v>1001</v>
      </c>
      <c r="E257" s="75" t="s">
        <v>317</v>
      </c>
      <c r="F257" s="75"/>
      <c r="G257" s="76">
        <f t="shared" si="10"/>
        <v>2209.393</v>
      </c>
      <c r="H257" s="76">
        <f t="shared" si="10"/>
        <v>2201.16315</v>
      </c>
      <c r="I257" s="190">
        <f t="shared" si="8"/>
        <v>99.62750628792614</v>
      </c>
    </row>
    <row r="258" spans="1:9" ht="29.25" customHeight="1">
      <c r="A258" s="86"/>
      <c r="B258" s="78" t="s">
        <v>442</v>
      </c>
      <c r="C258" s="75" t="s">
        <v>123</v>
      </c>
      <c r="D258" s="75" t="s">
        <v>33</v>
      </c>
      <c r="E258" s="75" t="s">
        <v>360</v>
      </c>
      <c r="F258" s="75"/>
      <c r="G258" s="76">
        <f t="shared" si="10"/>
        <v>2209.393</v>
      </c>
      <c r="H258" s="76">
        <f t="shared" si="10"/>
        <v>2201.16315</v>
      </c>
      <c r="I258" s="190">
        <f t="shared" si="8"/>
        <v>99.62750628792614</v>
      </c>
    </row>
    <row r="259" spans="1:9" ht="33.75" customHeight="1">
      <c r="A259" s="86"/>
      <c r="B259" s="78" t="s">
        <v>361</v>
      </c>
      <c r="C259" s="75" t="s">
        <v>123</v>
      </c>
      <c r="D259" s="75" t="s">
        <v>33</v>
      </c>
      <c r="E259" s="75" t="s">
        <v>362</v>
      </c>
      <c r="F259" s="75"/>
      <c r="G259" s="76">
        <f t="shared" si="10"/>
        <v>2209.393</v>
      </c>
      <c r="H259" s="76">
        <f t="shared" si="10"/>
        <v>2201.16315</v>
      </c>
      <c r="I259" s="190">
        <f t="shared" si="8"/>
        <v>99.62750628792614</v>
      </c>
    </row>
    <row r="260" spans="1:9" ht="20.25" customHeight="1">
      <c r="A260" s="195"/>
      <c r="B260" s="74" t="s">
        <v>81</v>
      </c>
      <c r="C260" s="75" t="s">
        <v>123</v>
      </c>
      <c r="D260" s="75">
        <v>1001</v>
      </c>
      <c r="E260" s="75" t="s">
        <v>362</v>
      </c>
      <c r="F260" s="75" t="s">
        <v>82</v>
      </c>
      <c r="G260" s="76">
        <v>2209.393</v>
      </c>
      <c r="H260" s="76">
        <v>2201.16315</v>
      </c>
      <c r="I260" s="190">
        <f t="shared" si="8"/>
        <v>99.62750628792614</v>
      </c>
    </row>
    <row r="261" spans="1:9" ht="16.5" customHeight="1">
      <c r="A261" s="86"/>
      <c r="B261" s="78" t="s">
        <v>268</v>
      </c>
      <c r="C261" s="75" t="s">
        <v>123</v>
      </c>
      <c r="D261" s="75">
        <v>1003</v>
      </c>
      <c r="E261" s="75"/>
      <c r="F261" s="75"/>
      <c r="G261" s="76">
        <f aca="true" t="shared" si="11" ref="G261:H263">G262</f>
        <v>10474</v>
      </c>
      <c r="H261" s="76">
        <f t="shared" si="11"/>
        <v>8660.22327</v>
      </c>
      <c r="I261" s="190">
        <f t="shared" si="8"/>
        <v>82.68305585258736</v>
      </c>
    </row>
    <row r="262" spans="1:9" ht="32.25" customHeight="1">
      <c r="A262" s="86"/>
      <c r="B262" s="78" t="s">
        <v>459</v>
      </c>
      <c r="C262" s="75" t="s">
        <v>123</v>
      </c>
      <c r="D262" s="75" t="s">
        <v>270</v>
      </c>
      <c r="E262" s="75" t="s">
        <v>317</v>
      </c>
      <c r="F262" s="75"/>
      <c r="G262" s="76">
        <f t="shared" si="11"/>
        <v>10474</v>
      </c>
      <c r="H262" s="76">
        <f t="shared" si="11"/>
        <v>8660.22327</v>
      </c>
      <c r="I262" s="190">
        <f t="shared" si="8"/>
        <v>82.68305585258736</v>
      </c>
    </row>
    <row r="263" spans="1:9" ht="22.5" customHeight="1">
      <c r="A263" s="86"/>
      <c r="B263" s="78" t="s">
        <v>399</v>
      </c>
      <c r="C263" s="75" t="s">
        <v>123</v>
      </c>
      <c r="D263" s="75" t="s">
        <v>270</v>
      </c>
      <c r="E263" s="75" t="s">
        <v>360</v>
      </c>
      <c r="F263" s="75"/>
      <c r="G263" s="76">
        <f t="shared" si="11"/>
        <v>10474</v>
      </c>
      <c r="H263" s="76">
        <f t="shared" si="11"/>
        <v>8660.22327</v>
      </c>
      <c r="I263" s="190">
        <f t="shared" si="8"/>
        <v>82.68305585258736</v>
      </c>
    </row>
    <row r="264" spans="1:9" ht="42.75" customHeight="1">
      <c r="A264" s="86"/>
      <c r="B264" s="74" t="s">
        <v>443</v>
      </c>
      <c r="C264" s="75" t="s">
        <v>123</v>
      </c>
      <c r="D264" s="75" t="s">
        <v>270</v>
      </c>
      <c r="E264" s="75" t="s">
        <v>363</v>
      </c>
      <c r="F264" s="75"/>
      <c r="G264" s="76">
        <f>G265+G266</f>
        <v>10474</v>
      </c>
      <c r="H264" s="76">
        <f>H265+H266</f>
        <v>8660.22327</v>
      </c>
      <c r="I264" s="190">
        <f t="shared" si="8"/>
        <v>82.68305585258736</v>
      </c>
    </row>
    <row r="265" spans="1:9" ht="18.75" customHeight="1">
      <c r="A265" s="86"/>
      <c r="B265" s="77" t="s">
        <v>282</v>
      </c>
      <c r="C265" s="75" t="s">
        <v>123</v>
      </c>
      <c r="D265" s="75" t="s">
        <v>270</v>
      </c>
      <c r="E265" s="75" t="s">
        <v>363</v>
      </c>
      <c r="F265" s="75" t="s">
        <v>285</v>
      </c>
      <c r="G265" s="76">
        <v>716</v>
      </c>
      <c r="H265" s="76">
        <v>716</v>
      </c>
      <c r="I265" s="190">
        <f t="shared" si="8"/>
        <v>100</v>
      </c>
    </row>
    <row r="266" spans="1:9" ht="17.25" customHeight="1">
      <c r="A266" s="86"/>
      <c r="B266" s="74" t="s">
        <v>81</v>
      </c>
      <c r="C266" s="75" t="s">
        <v>123</v>
      </c>
      <c r="D266" s="75" t="s">
        <v>270</v>
      </c>
      <c r="E266" s="75" t="s">
        <v>363</v>
      </c>
      <c r="F266" s="75" t="s">
        <v>82</v>
      </c>
      <c r="G266" s="76">
        <v>9758</v>
      </c>
      <c r="H266" s="76">
        <v>7944.22327</v>
      </c>
      <c r="I266" s="190">
        <f t="shared" si="8"/>
        <v>81.4124130969461</v>
      </c>
    </row>
    <row r="267" spans="1:9" ht="17.25" customHeight="1">
      <c r="A267" s="86"/>
      <c r="B267" s="74" t="s">
        <v>58</v>
      </c>
      <c r="C267" s="75" t="s">
        <v>123</v>
      </c>
      <c r="D267" s="75" t="s">
        <v>269</v>
      </c>
      <c r="E267" s="75"/>
      <c r="F267" s="75"/>
      <c r="G267" s="76">
        <f>G268</f>
        <v>26249.69172</v>
      </c>
      <c r="H267" s="76">
        <f>H268</f>
        <v>24923.06843</v>
      </c>
      <c r="I267" s="190">
        <f t="shared" si="8"/>
        <v>94.94613763791662</v>
      </c>
    </row>
    <row r="268" spans="1:9" ht="32.25" customHeight="1">
      <c r="A268" s="86"/>
      <c r="B268" s="78" t="s">
        <v>459</v>
      </c>
      <c r="C268" s="75" t="s">
        <v>123</v>
      </c>
      <c r="D268" s="75" t="s">
        <v>269</v>
      </c>
      <c r="E268" s="75" t="s">
        <v>317</v>
      </c>
      <c r="F268" s="75"/>
      <c r="G268" s="76">
        <f>G269</f>
        <v>26249.69172</v>
      </c>
      <c r="H268" s="76">
        <f>H269</f>
        <v>24923.06843</v>
      </c>
      <c r="I268" s="190">
        <f t="shared" si="8"/>
        <v>94.94613763791662</v>
      </c>
    </row>
    <row r="269" spans="1:9" ht="19.5" customHeight="1">
      <c r="A269" s="86"/>
      <c r="B269" s="78" t="s">
        <v>398</v>
      </c>
      <c r="C269" s="75" t="s">
        <v>123</v>
      </c>
      <c r="D269" s="75" t="s">
        <v>269</v>
      </c>
      <c r="E269" s="75" t="s">
        <v>364</v>
      </c>
      <c r="F269" s="75"/>
      <c r="G269" s="76">
        <f>G270+G273+G276</f>
        <v>26249.69172</v>
      </c>
      <c r="H269" s="76">
        <f>H270+H273+H276</f>
        <v>24923.06843</v>
      </c>
      <c r="I269" s="190">
        <f t="shared" si="8"/>
        <v>94.94613763791662</v>
      </c>
    </row>
    <row r="270" spans="1:9" ht="69" customHeight="1">
      <c r="A270" s="86"/>
      <c r="B270" s="99" t="s">
        <v>445</v>
      </c>
      <c r="C270" s="75" t="s">
        <v>123</v>
      </c>
      <c r="D270" s="75" t="s">
        <v>269</v>
      </c>
      <c r="E270" s="75" t="s">
        <v>319</v>
      </c>
      <c r="F270" s="75"/>
      <c r="G270" s="76">
        <f>G271+G272</f>
        <v>2869.0649999999996</v>
      </c>
      <c r="H270" s="76">
        <f>H271+H272</f>
        <v>2505.46213</v>
      </c>
      <c r="I270" s="190">
        <f t="shared" si="8"/>
        <v>87.32678172157132</v>
      </c>
    </row>
    <row r="271" spans="1:9" ht="25.5" customHeight="1">
      <c r="A271" s="195"/>
      <c r="B271" s="74" t="s">
        <v>282</v>
      </c>
      <c r="C271" s="75" t="s">
        <v>123</v>
      </c>
      <c r="D271" s="75" t="s">
        <v>269</v>
      </c>
      <c r="E271" s="75" t="s">
        <v>319</v>
      </c>
      <c r="F271" s="75" t="s">
        <v>285</v>
      </c>
      <c r="G271" s="76">
        <v>66.106</v>
      </c>
      <c r="H271" s="76">
        <v>66.106</v>
      </c>
      <c r="I271" s="190">
        <f aca="true" t="shared" si="12" ref="I271:I334">H271/G271*100</f>
        <v>100</v>
      </c>
    </row>
    <row r="272" spans="1:9" ht="20.25" customHeight="1">
      <c r="A272" s="195"/>
      <c r="B272" s="74" t="s">
        <v>81</v>
      </c>
      <c r="C272" s="75" t="s">
        <v>123</v>
      </c>
      <c r="D272" s="75" t="s">
        <v>269</v>
      </c>
      <c r="E272" s="75" t="s">
        <v>319</v>
      </c>
      <c r="F272" s="75" t="s">
        <v>82</v>
      </c>
      <c r="G272" s="76">
        <v>2802.959</v>
      </c>
      <c r="H272" s="76">
        <v>2439.35613</v>
      </c>
      <c r="I272" s="190">
        <f t="shared" si="12"/>
        <v>87.02789195275422</v>
      </c>
    </row>
    <row r="273" spans="1:9" ht="200.25" customHeight="1">
      <c r="A273" s="198"/>
      <c r="B273" s="96" t="s">
        <v>444</v>
      </c>
      <c r="C273" s="97" t="s">
        <v>123</v>
      </c>
      <c r="D273" s="75" t="s">
        <v>269</v>
      </c>
      <c r="E273" s="75" t="s">
        <v>556</v>
      </c>
      <c r="F273" s="75"/>
      <c r="G273" s="76">
        <f>G274+G275</f>
        <v>23306.166</v>
      </c>
      <c r="H273" s="76">
        <f>H274+H275</f>
        <v>22343.14558</v>
      </c>
      <c r="I273" s="190">
        <f t="shared" si="12"/>
        <v>95.86795863377957</v>
      </c>
    </row>
    <row r="274" spans="1:9" ht="25.5" customHeight="1">
      <c r="A274" s="86"/>
      <c r="B274" s="77" t="s">
        <v>282</v>
      </c>
      <c r="C274" s="75" t="s">
        <v>123</v>
      </c>
      <c r="D274" s="75" t="s">
        <v>269</v>
      </c>
      <c r="E274" s="75" t="s">
        <v>556</v>
      </c>
      <c r="F274" s="75" t="s">
        <v>285</v>
      </c>
      <c r="G274" s="76">
        <v>3977.0648</v>
      </c>
      <c r="H274" s="76">
        <v>3977.0648</v>
      </c>
      <c r="I274" s="190">
        <f t="shared" si="12"/>
        <v>100</v>
      </c>
    </row>
    <row r="275" spans="1:9" ht="19.5" customHeight="1">
      <c r="A275" s="195"/>
      <c r="B275" s="98" t="s">
        <v>81</v>
      </c>
      <c r="C275" s="75" t="s">
        <v>123</v>
      </c>
      <c r="D275" s="75" t="s">
        <v>269</v>
      </c>
      <c r="E275" s="75" t="s">
        <v>556</v>
      </c>
      <c r="F275" s="75" t="s">
        <v>82</v>
      </c>
      <c r="G275" s="76">
        <v>19329.1012</v>
      </c>
      <c r="H275" s="76">
        <v>18366.08078</v>
      </c>
      <c r="I275" s="190">
        <f t="shared" si="12"/>
        <v>95.01776926906462</v>
      </c>
    </row>
    <row r="276" spans="1:9" ht="42.75" customHeight="1">
      <c r="A276" s="195"/>
      <c r="B276" s="84" t="s">
        <v>503</v>
      </c>
      <c r="C276" s="75" t="s">
        <v>123</v>
      </c>
      <c r="D276" s="75" t="s">
        <v>269</v>
      </c>
      <c r="E276" s="75" t="s">
        <v>365</v>
      </c>
      <c r="F276" s="75"/>
      <c r="G276" s="76">
        <f>G277</f>
        <v>74.46072</v>
      </c>
      <c r="H276" s="76">
        <f>H279</f>
        <v>74.46072</v>
      </c>
      <c r="I276" s="190">
        <f t="shared" si="12"/>
        <v>100</v>
      </c>
    </row>
    <row r="277" spans="1:9" ht="29.25" customHeight="1">
      <c r="A277" s="86"/>
      <c r="B277" s="100" t="s">
        <v>446</v>
      </c>
      <c r="C277" s="75" t="s">
        <v>123</v>
      </c>
      <c r="D277" s="75" t="s">
        <v>269</v>
      </c>
      <c r="E277" s="75" t="s">
        <v>365</v>
      </c>
      <c r="F277" s="75"/>
      <c r="G277" s="76">
        <f>G278</f>
        <v>74.46072</v>
      </c>
      <c r="H277" s="76">
        <f>H276</f>
        <v>74.46072</v>
      </c>
      <c r="I277" s="190">
        <f t="shared" si="12"/>
        <v>100</v>
      </c>
    </row>
    <row r="278" spans="1:9" ht="21" customHeight="1">
      <c r="A278" s="86"/>
      <c r="B278" s="101" t="s">
        <v>157</v>
      </c>
      <c r="C278" s="75"/>
      <c r="D278" s="75"/>
      <c r="E278" s="75"/>
      <c r="F278" s="75"/>
      <c r="G278" s="76">
        <f>G279</f>
        <v>74.46072</v>
      </c>
      <c r="H278" s="76">
        <f>H277</f>
        <v>74.46072</v>
      </c>
      <c r="I278" s="190">
        <f t="shared" si="12"/>
        <v>100</v>
      </c>
    </row>
    <row r="279" spans="1:9" ht="19.5" customHeight="1">
      <c r="A279" s="195"/>
      <c r="B279" s="74" t="s">
        <v>81</v>
      </c>
      <c r="C279" s="75" t="s">
        <v>123</v>
      </c>
      <c r="D279" s="75" t="s">
        <v>269</v>
      </c>
      <c r="E279" s="75" t="s">
        <v>365</v>
      </c>
      <c r="F279" s="75" t="s">
        <v>82</v>
      </c>
      <c r="G279" s="76">
        <v>74.46072</v>
      </c>
      <c r="H279" s="76">
        <v>74.46072</v>
      </c>
      <c r="I279" s="190">
        <f t="shared" si="12"/>
        <v>100</v>
      </c>
    </row>
    <row r="280" spans="1:9" ht="17.25" customHeight="1">
      <c r="A280" s="86"/>
      <c r="B280" s="78" t="s">
        <v>60</v>
      </c>
      <c r="C280" s="75" t="s">
        <v>123</v>
      </c>
      <c r="D280" s="75">
        <v>1006</v>
      </c>
      <c r="E280" s="75"/>
      <c r="F280" s="75"/>
      <c r="G280" s="76">
        <f>G281</f>
        <v>1317</v>
      </c>
      <c r="H280" s="76">
        <f>H281</f>
        <v>1203.35616</v>
      </c>
      <c r="I280" s="190">
        <f t="shared" si="12"/>
        <v>91.37100683371298</v>
      </c>
    </row>
    <row r="281" spans="1:9" ht="35.25" customHeight="1">
      <c r="A281" s="86"/>
      <c r="B281" s="74" t="s">
        <v>502</v>
      </c>
      <c r="C281" s="75" t="s">
        <v>123</v>
      </c>
      <c r="D281" s="75" t="s">
        <v>126</v>
      </c>
      <c r="E281" s="75" t="s">
        <v>317</v>
      </c>
      <c r="F281" s="75"/>
      <c r="G281" s="76">
        <f>G282</f>
        <v>1317</v>
      </c>
      <c r="H281" s="76">
        <f>H282</f>
        <v>1203.35616</v>
      </c>
      <c r="I281" s="190">
        <f t="shared" si="12"/>
        <v>91.37100683371298</v>
      </c>
    </row>
    <row r="282" spans="1:9" ht="69" customHeight="1" hidden="1">
      <c r="A282" s="86"/>
      <c r="B282" s="77" t="s">
        <v>447</v>
      </c>
      <c r="C282" s="75" t="s">
        <v>123</v>
      </c>
      <c r="D282" s="75">
        <v>1006</v>
      </c>
      <c r="E282" s="75" t="s">
        <v>360</v>
      </c>
      <c r="F282" s="75"/>
      <c r="G282" s="76">
        <f>G283+G285+G287+G289+G291+G293</f>
        <v>1317</v>
      </c>
      <c r="H282" s="76">
        <f>H283+H285+H287+H289+H291+H293</f>
        <v>1203.35616</v>
      </c>
      <c r="I282" s="190">
        <f t="shared" si="12"/>
        <v>91.37100683371298</v>
      </c>
    </row>
    <row r="283" spans="1:9" ht="17.25" customHeight="1" hidden="1">
      <c r="A283" s="86"/>
      <c r="B283" s="77" t="s">
        <v>366</v>
      </c>
      <c r="C283" s="75" t="s">
        <v>123</v>
      </c>
      <c r="D283" s="75">
        <v>1006</v>
      </c>
      <c r="E283" s="75" t="s">
        <v>320</v>
      </c>
      <c r="F283" s="75"/>
      <c r="G283" s="76">
        <f>G284</f>
        <v>447</v>
      </c>
      <c r="H283" s="76">
        <f>H284</f>
        <v>446.98</v>
      </c>
      <c r="I283" s="190">
        <f t="shared" si="12"/>
        <v>99.99552572706935</v>
      </c>
    </row>
    <row r="284" spans="1:9" ht="30" customHeight="1">
      <c r="A284" s="86"/>
      <c r="B284" s="77" t="s">
        <v>282</v>
      </c>
      <c r="C284" s="75" t="s">
        <v>123</v>
      </c>
      <c r="D284" s="75">
        <v>1006</v>
      </c>
      <c r="E284" s="75" t="s">
        <v>320</v>
      </c>
      <c r="F284" s="75" t="s">
        <v>285</v>
      </c>
      <c r="G284" s="76">
        <v>447</v>
      </c>
      <c r="H284" s="76">
        <v>446.98</v>
      </c>
      <c r="I284" s="190">
        <f t="shared" si="12"/>
        <v>99.99552572706935</v>
      </c>
    </row>
    <row r="285" spans="1:9" ht="37.5" customHeight="1">
      <c r="A285" s="86"/>
      <c r="B285" s="77" t="s">
        <v>367</v>
      </c>
      <c r="C285" s="75" t="s">
        <v>123</v>
      </c>
      <c r="D285" s="75" t="s">
        <v>126</v>
      </c>
      <c r="E285" s="75" t="s">
        <v>368</v>
      </c>
      <c r="F285" s="75"/>
      <c r="G285" s="76">
        <f>G286</f>
        <v>330</v>
      </c>
      <c r="H285" s="76">
        <f>H286</f>
        <v>330</v>
      </c>
      <c r="I285" s="190">
        <f t="shared" si="12"/>
        <v>100</v>
      </c>
    </row>
    <row r="286" spans="1:9" ht="21" customHeight="1">
      <c r="A286" s="86"/>
      <c r="B286" s="77" t="s">
        <v>81</v>
      </c>
      <c r="C286" s="75" t="s">
        <v>123</v>
      </c>
      <c r="D286" s="75" t="s">
        <v>126</v>
      </c>
      <c r="E286" s="75" t="s">
        <v>368</v>
      </c>
      <c r="F286" s="75" t="s">
        <v>82</v>
      </c>
      <c r="G286" s="76">
        <v>330</v>
      </c>
      <c r="H286" s="76">
        <v>330</v>
      </c>
      <c r="I286" s="190">
        <f t="shared" si="12"/>
        <v>100</v>
      </c>
    </row>
    <row r="287" spans="1:9" ht="70.5" customHeight="1">
      <c r="A287" s="86"/>
      <c r="B287" s="77" t="s">
        <v>369</v>
      </c>
      <c r="C287" s="75" t="s">
        <v>123</v>
      </c>
      <c r="D287" s="75" t="s">
        <v>126</v>
      </c>
      <c r="E287" s="75" t="s">
        <v>370</v>
      </c>
      <c r="F287" s="75"/>
      <c r="G287" s="76">
        <f>G288</f>
        <v>240</v>
      </c>
      <c r="H287" s="76">
        <f>H288</f>
        <v>221</v>
      </c>
      <c r="I287" s="190">
        <f t="shared" si="12"/>
        <v>92.08333333333333</v>
      </c>
    </row>
    <row r="288" spans="1:9" ht="29.25" customHeight="1">
      <c r="A288" s="86"/>
      <c r="B288" s="77" t="s">
        <v>282</v>
      </c>
      <c r="C288" s="75" t="s">
        <v>123</v>
      </c>
      <c r="D288" s="75" t="s">
        <v>126</v>
      </c>
      <c r="E288" s="75" t="s">
        <v>370</v>
      </c>
      <c r="F288" s="75" t="s">
        <v>285</v>
      </c>
      <c r="G288" s="76">
        <v>240</v>
      </c>
      <c r="H288" s="76">
        <v>221</v>
      </c>
      <c r="I288" s="190">
        <f t="shared" si="12"/>
        <v>92.08333333333333</v>
      </c>
    </row>
    <row r="289" spans="1:9" ht="40.5" customHeight="1">
      <c r="A289" s="86"/>
      <c r="B289" s="77" t="s">
        <v>511</v>
      </c>
      <c r="C289" s="75" t="s">
        <v>123</v>
      </c>
      <c r="D289" s="75" t="s">
        <v>126</v>
      </c>
      <c r="E289" s="75" t="s">
        <v>557</v>
      </c>
      <c r="F289" s="75"/>
      <c r="G289" s="76">
        <f>G290</f>
        <v>30</v>
      </c>
      <c r="H289" s="76">
        <f>H290</f>
        <v>14.57616</v>
      </c>
      <c r="I289" s="190">
        <f t="shared" si="12"/>
        <v>48.587199999999996</v>
      </c>
    </row>
    <row r="290" spans="1:9" ht="21.75" customHeight="1">
      <c r="A290" s="86"/>
      <c r="B290" s="77" t="s">
        <v>81</v>
      </c>
      <c r="C290" s="75" t="s">
        <v>123</v>
      </c>
      <c r="D290" s="75" t="s">
        <v>126</v>
      </c>
      <c r="E290" s="75" t="s">
        <v>557</v>
      </c>
      <c r="F290" s="75" t="s">
        <v>82</v>
      </c>
      <c r="G290" s="76">
        <v>30</v>
      </c>
      <c r="H290" s="76">
        <v>14.57616</v>
      </c>
      <c r="I290" s="190">
        <f t="shared" si="12"/>
        <v>48.587199999999996</v>
      </c>
    </row>
    <row r="291" spans="1:9" ht="41.25" customHeight="1">
      <c r="A291" s="86"/>
      <c r="B291" s="77" t="s">
        <v>515</v>
      </c>
      <c r="C291" s="75" t="s">
        <v>123</v>
      </c>
      <c r="D291" s="75" t="s">
        <v>126</v>
      </c>
      <c r="E291" s="75" t="s">
        <v>371</v>
      </c>
      <c r="F291" s="75"/>
      <c r="G291" s="76">
        <f>G292</f>
        <v>100</v>
      </c>
      <c r="H291" s="76">
        <f>H292</f>
        <v>92</v>
      </c>
      <c r="I291" s="190">
        <f t="shared" si="12"/>
        <v>92</v>
      </c>
    </row>
    <row r="292" spans="1:9" ht="20.25" customHeight="1">
      <c r="A292" s="86"/>
      <c r="B292" s="77" t="s">
        <v>81</v>
      </c>
      <c r="C292" s="75" t="s">
        <v>123</v>
      </c>
      <c r="D292" s="75" t="s">
        <v>126</v>
      </c>
      <c r="E292" s="75" t="s">
        <v>371</v>
      </c>
      <c r="F292" s="75" t="s">
        <v>82</v>
      </c>
      <c r="G292" s="76">
        <v>100</v>
      </c>
      <c r="H292" s="76">
        <v>92</v>
      </c>
      <c r="I292" s="190">
        <f t="shared" si="12"/>
        <v>92</v>
      </c>
    </row>
    <row r="293" spans="1:9" ht="27.75" customHeight="1">
      <c r="A293" s="86"/>
      <c r="B293" s="77" t="s">
        <v>661</v>
      </c>
      <c r="C293" s="75" t="s">
        <v>123</v>
      </c>
      <c r="D293" s="75" t="s">
        <v>126</v>
      </c>
      <c r="E293" s="75" t="s">
        <v>660</v>
      </c>
      <c r="F293" s="75"/>
      <c r="G293" s="76">
        <f>G294</f>
        <v>170</v>
      </c>
      <c r="H293" s="76">
        <f>H294</f>
        <v>98.8</v>
      </c>
      <c r="I293" s="190">
        <f t="shared" si="12"/>
        <v>58.11764705882353</v>
      </c>
    </row>
    <row r="294" spans="1:9" ht="21.75" customHeight="1">
      <c r="A294" s="86"/>
      <c r="B294" s="77" t="s">
        <v>81</v>
      </c>
      <c r="C294" s="75" t="s">
        <v>123</v>
      </c>
      <c r="D294" s="75" t="s">
        <v>126</v>
      </c>
      <c r="E294" s="75" t="s">
        <v>660</v>
      </c>
      <c r="F294" s="75" t="s">
        <v>82</v>
      </c>
      <c r="G294" s="76">
        <v>170</v>
      </c>
      <c r="H294" s="76">
        <v>98.8</v>
      </c>
      <c r="I294" s="190">
        <f t="shared" si="12"/>
        <v>58.11764705882353</v>
      </c>
    </row>
    <row r="295" spans="1:9" ht="17.25" customHeight="1">
      <c r="A295" s="86"/>
      <c r="B295" s="74" t="s">
        <v>176</v>
      </c>
      <c r="C295" s="75" t="s">
        <v>123</v>
      </c>
      <c r="D295" s="75" t="s">
        <v>181</v>
      </c>
      <c r="E295" s="75"/>
      <c r="F295" s="75"/>
      <c r="G295" s="76">
        <f aca="true" t="shared" si="13" ref="G295:H297">G296</f>
        <v>900</v>
      </c>
      <c r="H295" s="76">
        <f t="shared" si="13"/>
        <v>900</v>
      </c>
      <c r="I295" s="190">
        <f t="shared" si="12"/>
        <v>100</v>
      </c>
    </row>
    <row r="296" spans="1:9" ht="45" customHeight="1">
      <c r="A296" s="86"/>
      <c r="B296" s="74" t="s">
        <v>614</v>
      </c>
      <c r="C296" s="75" t="s">
        <v>123</v>
      </c>
      <c r="D296" s="75" t="s">
        <v>181</v>
      </c>
      <c r="E296" s="75" t="s">
        <v>448</v>
      </c>
      <c r="F296" s="75"/>
      <c r="G296" s="76">
        <f t="shared" si="13"/>
        <v>900</v>
      </c>
      <c r="H296" s="76">
        <f t="shared" si="13"/>
        <v>900</v>
      </c>
      <c r="I296" s="190">
        <f t="shared" si="12"/>
        <v>100</v>
      </c>
    </row>
    <row r="297" spans="1:9" ht="41.25" customHeight="1">
      <c r="A297" s="86"/>
      <c r="B297" s="74" t="s">
        <v>615</v>
      </c>
      <c r="C297" s="75" t="s">
        <v>123</v>
      </c>
      <c r="D297" s="75" t="s">
        <v>181</v>
      </c>
      <c r="E297" s="75" t="s">
        <v>490</v>
      </c>
      <c r="F297" s="75"/>
      <c r="G297" s="76">
        <f t="shared" si="13"/>
        <v>900</v>
      </c>
      <c r="H297" s="76">
        <f t="shared" si="13"/>
        <v>900</v>
      </c>
      <c r="I297" s="190">
        <f t="shared" si="12"/>
        <v>100</v>
      </c>
    </row>
    <row r="298" spans="1:9" ht="46.5" customHeight="1">
      <c r="A298" s="86"/>
      <c r="B298" s="74" t="s">
        <v>449</v>
      </c>
      <c r="C298" s="75" t="s">
        <v>123</v>
      </c>
      <c r="D298" s="75" t="s">
        <v>181</v>
      </c>
      <c r="E298" s="75" t="s">
        <v>372</v>
      </c>
      <c r="F298" s="75"/>
      <c r="G298" s="76">
        <f>G299+G300</f>
        <v>900</v>
      </c>
      <c r="H298" s="76">
        <f>H299+H300</f>
        <v>900</v>
      </c>
      <c r="I298" s="190">
        <f t="shared" si="12"/>
        <v>100</v>
      </c>
    </row>
    <row r="299" spans="1:9" ht="27.75" customHeight="1">
      <c r="A299" s="86"/>
      <c r="B299" s="77" t="s">
        <v>282</v>
      </c>
      <c r="C299" s="75" t="s">
        <v>123</v>
      </c>
      <c r="D299" s="75" t="s">
        <v>181</v>
      </c>
      <c r="E299" s="75" t="s">
        <v>372</v>
      </c>
      <c r="F299" s="75" t="s">
        <v>285</v>
      </c>
      <c r="G299" s="76">
        <v>400</v>
      </c>
      <c r="H299" s="76">
        <v>400</v>
      </c>
      <c r="I299" s="190">
        <f t="shared" si="12"/>
        <v>100</v>
      </c>
    </row>
    <row r="300" spans="1:9" ht="27" customHeight="1">
      <c r="A300" s="86"/>
      <c r="B300" s="74" t="s">
        <v>36</v>
      </c>
      <c r="C300" s="75" t="s">
        <v>123</v>
      </c>
      <c r="D300" s="75" t="s">
        <v>181</v>
      </c>
      <c r="E300" s="75" t="s">
        <v>372</v>
      </c>
      <c r="F300" s="75" t="s">
        <v>80</v>
      </c>
      <c r="G300" s="76">
        <v>500</v>
      </c>
      <c r="H300" s="76">
        <v>500</v>
      </c>
      <c r="I300" s="190">
        <f t="shared" si="12"/>
        <v>100</v>
      </c>
    </row>
    <row r="301" spans="1:9" ht="20.25" customHeight="1">
      <c r="A301" s="86"/>
      <c r="B301" s="74" t="s">
        <v>609</v>
      </c>
      <c r="C301" s="75" t="s">
        <v>123</v>
      </c>
      <c r="D301" s="75" t="s">
        <v>608</v>
      </c>
      <c r="E301" s="75"/>
      <c r="F301" s="75"/>
      <c r="G301" s="76">
        <f aca="true" t="shared" si="14" ref="G301:H304">G302</f>
        <v>330</v>
      </c>
      <c r="H301" s="76">
        <f t="shared" si="14"/>
        <v>330</v>
      </c>
      <c r="I301" s="190">
        <f t="shared" si="12"/>
        <v>100</v>
      </c>
    </row>
    <row r="302" spans="1:9" ht="43.5" customHeight="1">
      <c r="A302" s="86"/>
      <c r="B302" s="74" t="s">
        <v>614</v>
      </c>
      <c r="C302" s="75" t="s">
        <v>123</v>
      </c>
      <c r="D302" s="75" t="s">
        <v>608</v>
      </c>
      <c r="E302" s="75" t="s">
        <v>448</v>
      </c>
      <c r="F302" s="75"/>
      <c r="G302" s="76">
        <f t="shared" si="14"/>
        <v>330</v>
      </c>
      <c r="H302" s="76">
        <f t="shared" si="14"/>
        <v>330</v>
      </c>
      <c r="I302" s="190">
        <f t="shared" si="12"/>
        <v>100</v>
      </c>
    </row>
    <row r="303" spans="1:9" ht="34.5" customHeight="1">
      <c r="A303" s="86"/>
      <c r="B303" s="74" t="s">
        <v>612</v>
      </c>
      <c r="C303" s="75" t="s">
        <v>123</v>
      </c>
      <c r="D303" s="75" t="s">
        <v>608</v>
      </c>
      <c r="E303" s="75" t="s">
        <v>611</v>
      </c>
      <c r="F303" s="75"/>
      <c r="G303" s="76">
        <f t="shared" si="14"/>
        <v>330</v>
      </c>
      <c r="H303" s="76">
        <f t="shared" si="14"/>
        <v>330</v>
      </c>
      <c r="I303" s="190">
        <f t="shared" si="12"/>
        <v>100</v>
      </c>
    </row>
    <row r="304" spans="1:9" ht="44.25" customHeight="1">
      <c r="A304" s="86"/>
      <c r="B304" s="74" t="s">
        <v>449</v>
      </c>
      <c r="C304" s="75" t="s">
        <v>123</v>
      </c>
      <c r="D304" s="75" t="s">
        <v>608</v>
      </c>
      <c r="E304" s="75" t="s">
        <v>610</v>
      </c>
      <c r="F304" s="75"/>
      <c r="G304" s="76">
        <f t="shared" si="14"/>
        <v>330</v>
      </c>
      <c r="H304" s="76">
        <f t="shared" si="14"/>
        <v>330</v>
      </c>
      <c r="I304" s="190">
        <f t="shared" si="12"/>
        <v>100</v>
      </c>
    </row>
    <row r="305" spans="1:9" ht="29.25" customHeight="1">
      <c r="A305" s="86"/>
      <c r="B305" s="74" t="s">
        <v>36</v>
      </c>
      <c r="C305" s="75" t="s">
        <v>123</v>
      </c>
      <c r="D305" s="75" t="s">
        <v>608</v>
      </c>
      <c r="E305" s="75" t="s">
        <v>610</v>
      </c>
      <c r="F305" s="75" t="s">
        <v>80</v>
      </c>
      <c r="G305" s="76">
        <v>330</v>
      </c>
      <c r="H305" s="76">
        <v>330</v>
      </c>
      <c r="I305" s="190">
        <f t="shared" si="12"/>
        <v>100</v>
      </c>
    </row>
    <row r="306" spans="1:9" ht="41.25" customHeight="1">
      <c r="A306" s="86"/>
      <c r="B306" s="78" t="s">
        <v>202</v>
      </c>
      <c r="C306" s="75" t="s">
        <v>118</v>
      </c>
      <c r="D306" s="75" t="s">
        <v>203</v>
      </c>
      <c r="E306" s="75"/>
      <c r="F306" s="75"/>
      <c r="G306" s="76">
        <f>G307</f>
        <v>2676.2129999999997</v>
      </c>
      <c r="H306" s="76">
        <f>H307</f>
        <v>2613.12544</v>
      </c>
      <c r="I306" s="190">
        <f t="shared" si="12"/>
        <v>97.64265549864677</v>
      </c>
    </row>
    <row r="307" spans="1:9" ht="19.5" customHeight="1">
      <c r="A307" s="86"/>
      <c r="B307" s="78" t="s">
        <v>401</v>
      </c>
      <c r="C307" s="75" t="s">
        <v>118</v>
      </c>
      <c r="D307" s="75" t="s">
        <v>203</v>
      </c>
      <c r="E307" s="75" t="s">
        <v>321</v>
      </c>
      <c r="F307" s="75"/>
      <c r="G307" s="76">
        <f>G308</f>
        <v>2676.2129999999997</v>
      </c>
      <c r="H307" s="76">
        <f>H308</f>
        <v>2613.12544</v>
      </c>
      <c r="I307" s="190">
        <f t="shared" si="12"/>
        <v>97.64265549864677</v>
      </c>
    </row>
    <row r="308" spans="1:9" ht="54.75" customHeight="1">
      <c r="A308" s="86"/>
      <c r="B308" s="78" t="s">
        <v>381</v>
      </c>
      <c r="C308" s="75" t="s">
        <v>118</v>
      </c>
      <c r="D308" s="75" t="s">
        <v>203</v>
      </c>
      <c r="E308" s="75" t="s">
        <v>303</v>
      </c>
      <c r="F308" s="75"/>
      <c r="G308" s="76">
        <f>G309+G310</f>
        <v>2676.2129999999997</v>
      </c>
      <c r="H308" s="76">
        <f>H309+H310</f>
        <v>2613.12544</v>
      </c>
      <c r="I308" s="190">
        <f t="shared" si="12"/>
        <v>97.64265549864677</v>
      </c>
    </row>
    <row r="309" spans="1:9" ht="54.75" customHeight="1">
      <c r="A309" s="86"/>
      <c r="B309" s="77" t="s">
        <v>281</v>
      </c>
      <c r="C309" s="75" t="s">
        <v>118</v>
      </c>
      <c r="D309" s="75" t="s">
        <v>203</v>
      </c>
      <c r="E309" s="75" t="s">
        <v>303</v>
      </c>
      <c r="F309" s="75" t="s">
        <v>284</v>
      </c>
      <c r="G309" s="76">
        <v>1755.213</v>
      </c>
      <c r="H309" s="76">
        <v>1726.90067</v>
      </c>
      <c r="I309" s="190">
        <f t="shared" si="12"/>
        <v>98.38695759432046</v>
      </c>
    </row>
    <row r="310" spans="1:9" ht="30.75" customHeight="1">
      <c r="A310" s="86"/>
      <c r="B310" s="77" t="s">
        <v>282</v>
      </c>
      <c r="C310" s="75" t="s">
        <v>118</v>
      </c>
      <c r="D310" s="75" t="s">
        <v>203</v>
      </c>
      <c r="E310" s="75" t="s">
        <v>303</v>
      </c>
      <c r="F310" s="75" t="s">
        <v>285</v>
      </c>
      <c r="G310" s="76">
        <v>921</v>
      </c>
      <c r="H310" s="76">
        <v>886.22477</v>
      </c>
      <c r="I310" s="190">
        <f t="shared" si="12"/>
        <v>96.2241878393051</v>
      </c>
    </row>
    <row r="311" spans="1:9" ht="29.25" customHeight="1">
      <c r="A311" s="86" t="s">
        <v>204</v>
      </c>
      <c r="B311" s="78" t="s">
        <v>287</v>
      </c>
      <c r="C311" s="75" t="s">
        <v>205</v>
      </c>
      <c r="D311" s="75"/>
      <c r="E311" s="75"/>
      <c r="F311" s="75"/>
      <c r="G311" s="76">
        <f>G313+G318+G340+G344+G349</f>
        <v>18296.384720000002</v>
      </c>
      <c r="H311" s="76">
        <f>H313+H318+H340+H344+H349</f>
        <v>18110.62517</v>
      </c>
      <c r="I311" s="190">
        <f t="shared" si="12"/>
        <v>98.98471991684266</v>
      </c>
    </row>
    <row r="312" spans="1:9" ht="39.75" customHeight="1">
      <c r="A312" s="86"/>
      <c r="B312" s="88" t="s">
        <v>38</v>
      </c>
      <c r="C312" s="75" t="s">
        <v>205</v>
      </c>
      <c r="D312" s="75" t="s">
        <v>73</v>
      </c>
      <c r="E312" s="75" t="s">
        <v>529</v>
      </c>
      <c r="F312" s="75"/>
      <c r="G312" s="76">
        <f aca="true" t="shared" si="15" ref="G312:H316">G313</f>
        <v>3397.33147</v>
      </c>
      <c r="H312" s="76">
        <f t="shared" si="15"/>
        <v>3388.24642</v>
      </c>
      <c r="I312" s="190">
        <f t="shared" si="12"/>
        <v>99.73258276149309</v>
      </c>
    </row>
    <row r="313" spans="1:9" ht="45" customHeight="1">
      <c r="A313" s="86"/>
      <c r="B313" s="78" t="s">
        <v>125</v>
      </c>
      <c r="C313" s="75" t="s">
        <v>205</v>
      </c>
      <c r="D313" s="75" t="s">
        <v>73</v>
      </c>
      <c r="E313" s="75"/>
      <c r="F313" s="75"/>
      <c r="G313" s="76">
        <f t="shared" si="15"/>
        <v>3397.33147</v>
      </c>
      <c r="H313" s="76">
        <f t="shared" si="15"/>
        <v>3388.24642</v>
      </c>
      <c r="I313" s="190">
        <f t="shared" si="12"/>
        <v>99.73258276149309</v>
      </c>
    </row>
    <row r="314" spans="1:9" ht="29.25" customHeight="1">
      <c r="A314" s="86"/>
      <c r="B314" s="88" t="s">
        <v>510</v>
      </c>
      <c r="C314" s="75" t="s">
        <v>205</v>
      </c>
      <c r="D314" s="75" t="s">
        <v>73</v>
      </c>
      <c r="E314" s="75" t="s">
        <v>373</v>
      </c>
      <c r="F314" s="75"/>
      <c r="G314" s="76">
        <f t="shared" si="15"/>
        <v>3397.33147</v>
      </c>
      <c r="H314" s="76">
        <f t="shared" si="15"/>
        <v>3388.24642</v>
      </c>
      <c r="I314" s="190">
        <f t="shared" si="12"/>
        <v>99.73258276149309</v>
      </c>
    </row>
    <row r="315" spans="1:9" ht="29.25" customHeight="1">
      <c r="A315" s="86"/>
      <c r="B315" s="89" t="s">
        <v>551</v>
      </c>
      <c r="C315" s="75" t="s">
        <v>205</v>
      </c>
      <c r="D315" s="75" t="s">
        <v>73</v>
      </c>
      <c r="E315" s="75" t="s">
        <v>450</v>
      </c>
      <c r="F315" s="75"/>
      <c r="G315" s="76">
        <f t="shared" si="15"/>
        <v>3397.33147</v>
      </c>
      <c r="H315" s="76">
        <f t="shared" si="15"/>
        <v>3388.24642</v>
      </c>
      <c r="I315" s="190">
        <f t="shared" si="12"/>
        <v>99.73258276149309</v>
      </c>
    </row>
    <row r="316" spans="1:9" ht="53.25" customHeight="1">
      <c r="A316" s="86"/>
      <c r="B316" s="89" t="s">
        <v>381</v>
      </c>
      <c r="C316" s="75" t="s">
        <v>205</v>
      </c>
      <c r="D316" s="75" t="s">
        <v>73</v>
      </c>
      <c r="E316" s="75" t="s">
        <v>495</v>
      </c>
      <c r="F316" s="75"/>
      <c r="G316" s="76">
        <f t="shared" si="15"/>
        <v>3397.33147</v>
      </c>
      <c r="H316" s="76">
        <f t="shared" si="15"/>
        <v>3388.24642</v>
      </c>
      <c r="I316" s="190">
        <f t="shared" si="12"/>
        <v>99.73258276149309</v>
      </c>
    </row>
    <row r="317" spans="1:9" ht="57" customHeight="1">
      <c r="A317" s="86"/>
      <c r="B317" s="77" t="s">
        <v>281</v>
      </c>
      <c r="C317" s="75" t="s">
        <v>205</v>
      </c>
      <c r="D317" s="75" t="s">
        <v>73</v>
      </c>
      <c r="E317" s="75" t="s">
        <v>495</v>
      </c>
      <c r="F317" s="75" t="s">
        <v>284</v>
      </c>
      <c r="G317" s="76">
        <v>3397.33147</v>
      </c>
      <c r="H317" s="76">
        <v>3388.24642</v>
      </c>
      <c r="I317" s="190">
        <f t="shared" si="12"/>
        <v>99.73258276149309</v>
      </c>
    </row>
    <row r="318" spans="1:9" ht="15" customHeight="1">
      <c r="A318" s="86"/>
      <c r="B318" s="74" t="s">
        <v>75</v>
      </c>
      <c r="C318" s="75" t="s">
        <v>205</v>
      </c>
      <c r="D318" s="75" t="s">
        <v>179</v>
      </c>
      <c r="E318" s="75"/>
      <c r="F318" s="75"/>
      <c r="G318" s="76">
        <f>G319+G329+G335</f>
        <v>9185.68895</v>
      </c>
      <c r="H318" s="76">
        <f>H319+H329+H335</f>
        <v>9153.299630000001</v>
      </c>
      <c r="I318" s="190">
        <f t="shared" si="12"/>
        <v>99.64739367753141</v>
      </c>
    </row>
    <row r="319" spans="1:9" ht="29.25" customHeight="1">
      <c r="A319" s="86"/>
      <c r="B319" s="88" t="s">
        <v>228</v>
      </c>
      <c r="C319" s="75" t="s">
        <v>205</v>
      </c>
      <c r="D319" s="75" t="s">
        <v>179</v>
      </c>
      <c r="E319" s="75" t="s">
        <v>377</v>
      </c>
      <c r="F319" s="75"/>
      <c r="G319" s="76">
        <f>G320+G323++G326</f>
        <v>2580.00531</v>
      </c>
      <c r="H319" s="76">
        <f>H320+H323++H326</f>
        <v>2570.45996</v>
      </c>
      <c r="I319" s="190">
        <f t="shared" si="12"/>
        <v>99.63002595525666</v>
      </c>
    </row>
    <row r="320" spans="1:9" ht="30" customHeight="1">
      <c r="A320" s="86"/>
      <c r="B320" s="90" t="s">
        <v>506</v>
      </c>
      <c r="C320" s="75" t="s">
        <v>205</v>
      </c>
      <c r="D320" s="75" t="s">
        <v>179</v>
      </c>
      <c r="E320" s="75" t="s">
        <v>530</v>
      </c>
      <c r="F320" s="75"/>
      <c r="G320" s="76">
        <f>G322</f>
        <v>1447.06411</v>
      </c>
      <c r="H320" s="76">
        <f>H322</f>
        <v>1447.06411</v>
      </c>
      <c r="I320" s="190">
        <f t="shared" si="12"/>
        <v>100</v>
      </c>
    </row>
    <row r="321" spans="1:9" ht="42.75" customHeight="1">
      <c r="A321" s="86"/>
      <c r="B321" s="90" t="s">
        <v>412</v>
      </c>
      <c r="C321" s="75" t="s">
        <v>205</v>
      </c>
      <c r="D321" s="75" t="s">
        <v>179</v>
      </c>
      <c r="E321" s="75" t="s">
        <v>531</v>
      </c>
      <c r="F321" s="75"/>
      <c r="G321" s="76">
        <f>G322</f>
        <v>1447.06411</v>
      </c>
      <c r="H321" s="76">
        <f>H322</f>
        <v>1447.06411</v>
      </c>
      <c r="I321" s="190">
        <f t="shared" si="12"/>
        <v>100</v>
      </c>
    </row>
    <row r="322" spans="1:9" ht="29.25" customHeight="1">
      <c r="A322" s="86"/>
      <c r="B322" s="82" t="s">
        <v>282</v>
      </c>
      <c r="C322" s="75" t="s">
        <v>205</v>
      </c>
      <c r="D322" s="75" t="s">
        <v>179</v>
      </c>
      <c r="E322" s="75" t="s">
        <v>531</v>
      </c>
      <c r="F322" s="75" t="s">
        <v>285</v>
      </c>
      <c r="G322" s="76">
        <v>1447.06411</v>
      </c>
      <c r="H322" s="76">
        <v>1447.06411</v>
      </c>
      <c r="I322" s="190">
        <f t="shared" si="12"/>
        <v>100</v>
      </c>
    </row>
    <row r="323" spans="1:9" ht="67.5" customHeight="1">
      <c r="A323" s="86"/>
      <c r="B323" s="90" t="s">
        <v>507</v>
      </c>
      <c r="C323" s="75" t="s">
        <v>205</v>
      </c>
      <c r="D323" s="75" t="s">
        <v>179</v>
      </c>
      <c r="E323" s="75" t="s">
        <v>532</v>
      </c>
      <c r="F323" s="75"/>
      <c r="G323" s="76">
        <f>G324</f>
        <v>71.5</v>
      </c>
      <c r="H323" s="76">
        <f>H324</f>
        <v>71.5</v>
      </c>
      <c r="I323" s="190">
        <f t="shared" si="12"/>
        <v>100</v>
      </c>
    </row>
    <row r="324" spans="1:9" ht="40.5" customHeight="1">
      <c r="A324" s="86"/>
      <c r="B324" s="90" t="s">
        <v>412</v>
      </c>
      <c r="C324" s="75" t="s">
        <v>205</v>
      </c>
      <c r="D324" s="75" t="s">
        <v>179</v>
      </c>
      <c r="E324" s="75" t="s">
        <v>533</v>
      </c>
      <c r="F324" s="75"/>
      <c r="G324" s="76">
        <f>G325</f>
        <v>71.5</v>
      </c>
      <c r="H324" s="76">
        <f>H325</f>
        <v>71.5</v>
      </c>
      <c r="I324" s="190">
        <f t="shared" si="12"/>
        <v>100</v>
      </c>
    </row>
    <row r="325" spans="1:9" ht="28.5" customHeight="1">
      <c r="A325" s="86"/>
      <c r="B325" s="82" t="s">
        <v>282</v>
      </c>
      <c r="C325" s="75" t="s">
        <v>205</v>
      </c>
      <c r="D325" s="75" t="s">
        <v>179</v>
      </c>
      <c r="E325" s="75" t="s">
        <v>533</v>
      </c>
      <c r="F325" s="75" t="s">
        <v>285</v>
      </c>
      <c r="G325" s="76">
        <v>71.5</v>
      </c>
      <c r="H325" s="76">
        <v>71.5</v>
      </c>
      <c r="I325" s="190">
        <f t="shared" si="12"/>
        <v>100</v>
      </c>
    </row>
    <row r="326" spans="1:9" ht="56.25" customHeight="1">
      <c r="A326" s="86"/>
      <c r="B326" s="90" t="s">
        <v>509</v>
      </c>
      <c r="C326" s="75" t="s">
        <v>205</v>
      </c>
      <c r="D326" s="75" t="s">
        <v>179</v>
      </c>
      <c r="E326" s="75" t="s">
        <v>534</v>
      </c>
      <c r="F326" s="75"/>
      <c r="G326" s="76">
        <f>G327</f>
        <v>1061.4412</v>
      </c>
      <c r="H326" s="76">
        <f>H327</f>
        <v>1051.89585</v>
      </c>
      <c r="I326" s="190">
        <f t="shared" si="12"/>
        <v>99.10071796723173</v>
      </c>
    </row>
    <row r="327" spans="1:9" ht="43.5" customHeight="1">
      <c r="A327" s="86"/>
      <c r="B327" s="90" t="s">
        <v>412</v>
      </c>
      <c r="C327" s="75" t="s">
        <v>205</v>
      </c>
      <c r="D327" s="75" t="s">
        <v>179</v>
      </c>
      <c r="E327" s="75" t="s">
        <v>535</v>
      </c>
      <c r="F327" s="75"/>
      <c r="G327" s="76">
        <f>G328</f>
        <v>1061.4412</v>
      </c>
      <c r="H327" s="76">
        <f>H328</f>
        <v>1051.89585</v>
      </c>
      <c r="I327" s="190">
        <f t="shared" si="12"/>
        <v>99.10071796723173</v>
      </c>
    </row>
    <row r="328" spans="1:9" ht="28.5" customHeight="1">
      <c r="A328" s="86"/>
      <c r="B328" s="82" t="s">
        <v>282</v>
      </c>
      <c r="C328" s="75" t="s">
        <v>205</v>
      </c>
      <c r="D328" s="75" t="s">
        <v>179</v>
      </c>
      <c r="E328" s="75" t="s">
        <v>535</v>
      </c>
      <c r="F328" s="75" t="s">
        <v>285</v>
      </c>
      <c r="G328" s="76">
        <v>1061.4412</v>
      </c>
      <c r="H328" s="76">
        <v>1051.89585</v>
      </c>
      <c r="I328" s="190">
        <f t="shared" si="12"/>
        <v>99.10071796723173</v>
      </c>
    </row>
    <row r="329" spans="1:9" ht="30.75" customHeight="1">
      <c r="A329" s="86"/>
      <c r="B329" s="83" t="s">
        <v>510</v>
      </c>
      <c r="C329" s="75" t="s">
        <v>205</v>
      </c>
      <c r="D329" s="75" t="s">
        <v>179</v>
      </c>
      <c r="E329" s="75" t="s">
        <v>450</v>
      </c>
      <c r="F329" s="75"/>
      <c r="G329" s="76">
        <f>G330</f>
        <v>4185.68364</v>
      </c>
      <c r="H329" s="76">
        <f>H330</f>
        <v>4162.83967</v>
      </c>
      <c r="I329" s="190">
        <f t="shared" si="12"/>
        <v>99.4542356287586</v>
      </c>
    </row>
    <row r="330" spans="1:9" ht="30.75" customHeight="1">
      <c r="A330" s="86"/>
      <c r="B330" s="83" t="s">
        <v>551</v>
      </c>
      <c r="C330" s="75" t="s">
        <v>205</v>
      </c>
      <c r="D330" s="75" t="s">
        <v>179</v>
      </c>
      <c r="E330" s="75" t="s">
        <v>496</v>
      </c>
      <c r="F330" s="75"/>
      <c r="G330" s="76">
        <f>G331</f>
        <v>4185.68364</v>
      </c>
      <c r="H330" s="76">
        <f>H331</f>
        <v>4162.83967</v>
      </c>
      <c r="I330" s="190">
        <f t="shared" si="12"/>
        <v>99.4542356287586</v>
      </c>
    </row>
    <row r="331" spans="1:9" ht="44.25" customHeight="1">
      <c r="A331" s="86"/>
      <c r="B331" s="83" t="s">
        <v>413</v>
      </c>
      <c r="C331" s="75" t="s">
        <v>205</v>
      </c>
      <c r="D331" s="75" t="s">
        <v>179</v>
      </c>
      <c r="E331" s="75" t="s">
        <v>374</v>
      </c>
      <c r="F331" s="75"/>
      <c r="G331" s="76">
        <f>G332+G333+G334</f>
        <v>4185.68364</v>
      </c>
      <c r="H331" s="76">
        <f>H332+H333+H334</f>
        <v>4162.83967</v>
      </c>
      <c r="I331" s="190">
        <f t="shared" si="12"/>
        <v>99.4542356287586</v>
      </c>
    </row>
    <row r="332" spans="1:9" ht="54.75" customHeight="1">
      <c r="A332" s="86"/>
      <c r="B332" s="82" t="s">
        <v>281</v>
      </c>
      <c r="C332" s="75" t="s">
        <v>205</v>
      </c>
      <c r="D332" s="75" t="s">
        <v>179</v>
      </c>
      <c r="E332" s="75" t="s">
        <v>374</v>
      </c>
      <c r="F332" s="75" t="s">
        <v>284</v>
      </c>
      <c r="G332" s="76">
        <v>3476.667</v>
      </c>
      <c r="H332" s="76">
        <v>3453.97902</v>
      </c>
      <c r="I332" s="190">
        <f t="shared" si="12"/>
        <v>99.34742153907752</v>
      </c>
    </row>
    <row r="333" spans="1:9" ht="27.75" customHeight="1">
      <c r="A333" s="86"/>
      <c r="B333" s="82" t="s">
        <v>282</v>
      </c>
      <c r="C333" s="75" t="s">
        <v>205</v>
      </c>
      <c r="D333" s="75" t="s">
        <v>179</v>
      </c>
      <c r="E333" s="75" t="s">
        <v>374</v>
      </c>
      <c r="F333" s="75" t="s">
        <v>285</v>
      </c>
      <c r="G333" s="76">
        <v>594.65416</v>
      </c>
      <c r="H333" s="76">
        <v>594.49817</v>
      </c>
      <c r="I333" s="190">
        <f t="shared" si="12"/>
        <v>99.97376794606127</v>
      </c>
    </row>
    <row r="334" spans="1:9" ht="24.75" customHeight="1">
      <c r="A334" s="86"/>
      <c r="B334" s="82" t="s">
        <v>283</v>
      </c>
      <c r="C334" s="75" t="s">
        <v>205</v>
      </c>
      <c r="D334" s="75" t="s">
        <v>179</v>
      </c>
      <c r="E334" s="75" t="s">
        <v>374</v>
      </c>
      <c r="F334" s="75" t="s">
        <v>286</v>
      </c>
      <c r="G334" s="76">
        <v>114.36248</v>
      </c>
      <c r="H334" s="76">
        <v>114.36248</v>
      </c>
      <c r="I334" s="190">
        <f t="shared" si="12"/>
        <v>100</v>
      </c>
    </row>
    <row r="335" spans="1:9" ht="41.25" customHeight="1">
      <c r="A335" s="86"/>
      <c r="B335" s="102" t="s">
        <v>456</v>
      </c>
      <c r="C335" s="75" t="s">
        <v>205</v>
      </c>
      <c r="D335" s="75" t="s">
        <v>179</v>
      </c>
      <c r="E335" s="75" t="s">
        <v>457</v>
      </c>
      <c r="F335" s="75"/>
      <c r="G335" s="76">
        <f>G336+G338</f>
        <v>2420</v>
      </c>
      <c r="H335" s="76">
        <f>H336+H338</f>
        <v>2420</v>
      </c>
      <c r="I335" s="190">
        <f aca="true" t="shared" si="16" ref="I335:I361">H335/G335*100</f>
        <v>100</v>
      </c>
    </row>
    <row r="336" spans="1:9" ht="53.25" customHeight="1">
      <c r="A336" s="86"/>
      <c r="B336" s="103" t="s">
        <v>552</v>
      </c>
      <c r="C336" s="75" t="s">
        <v>205</v>
      </c>
      <c r="D336" s="75" t="s">
        <v>179</v>
      </c>
      <c r="E336" s="75" t="s">
        <v>375</v>
      </c>
      <c r="F336" s="75"/>
      <c r="G336" s="76">
        <f>G337</f>
        <v>2200</v>
      </c>
      <c r="H336" s="76">
        <f>H337</f>
        <v>2200</v>
      </c>
      <c r="I336" s="190">
        <f t="shared" si="16"/>
        <v>100</v>
      </c>
    </row>
    <row r="337" spans="1:9" ht="32.25" customHeight="1">
      <c r="A337" s="86"/>
      <c r="B337" s="103" t="s">
        <v>349</v>
      </c>
      <c r="C337" s="75" t="s">
        <v>205</v>
      </c>
      <c r="D337" s="75" t="s">
        <v>179</v>
      </c>
      <c r="E337" s="75" t="s">
        <v>375</v>
      </c>
      <c r="F337" s="75" t="s">
        <v>150</v>
      </c>
      <c r="G337" s="76">
        <v>2200</v>
      </c>
      <c r="H337" s="76">
        <v>2200</v>
      </c>
      <c r="I337" s="190">
        <f t="shared" si="16"/>
        <v>100</v>
      </c>
    </row>
    <row r="338" spans="1:9" ht="43.5" customHeight="1">
      <c r="A338" s="86"/>
      <c r="B338" s="104" t="s">
        <v>493</v>
      </c>
      <c r="C338" s="75" t="s">
        <v>205</v>
      </c>
      <c r="D338" s="75" t="s">
        <v>179</v>
      </c>
      <c r="E338" s="75" t="s">
        <v>376</v>
      </c>
      <c r="F338" s="75"/>
      <c r="G338" s="76">
        <f>G339</f>
        <v>220</v>
      </c>
      <c r="H338" s="76">
        <f>H339</f>
        <v>220</v>
      </c>
      <c r="I338" s="190">
        <f t="shared" si="16"/>
        <v>100</v>
      </c>
    </row>
    <row r="339" spans="1:9" ht="29.25" customHeight="1">
      <c r="A339" s="86"/>
      <c r="B339" s="103" t="s">
        <v>349</v>
      </c>
      <c r="C339" s="75" t="s">
        <v>205</v>
      </c>
      <c r="D339" s="75" t="s">
        <v>179</v>
      </c>
      <c r="E339" s="75" t="s">
        <v>376</v>
      </c>
      <c r="F339" s="75" t="s">
        <v>150</v>
      </c>
      <c r="G339" s="76">
        <v>220</v>
      </c>
      <c r="H339" s="76">
        <v>220</v>
      </c>
      <c r="I339" s="190">
        <f t="shared" si="16"/>
        <v>100</v>
      </c>
    </row>
    <row r="340" spans="1:9" ht="18.75" customHeight="1">
      <c r="A340" s="86"/>
      <c r="B340" s="77" t="s">
        <v>234</v>
      </c>
      <c r="C340" s="75" t="s">
        <v>205</v>
      </c>
      <c r="D340" s="75" t="s">
        <v>236</v>
      </c>
      <c r="E340" s="75"/>
      <c r="F340" s="75"/>
      <c r="G340" s="76">
        <f aca="true" t="shared" si="17" ref="G340:H342">G341</f>
        <v>1545.87912</v>
      </c>
      <c r="H340" s="76">
        <f t="shared" si="17"/>
        <v>1545.87912</v>
      </c>
      <c r="I340" s="190">
        <f t="shared" si="16"/>
        <v>100</v>
      </c>
    </row>
    <row r="341" spans="1:9" ht="27.75" customHeight="1">
      <c r="A341" s="86"/>
      <c r="B341" s="88" t="s">
        <v>228</v>
      </c>
      <c r="C341" s="75" t="s">
        <v>205</v>
      </c>
      <c r="D341" s="75" t="s">
        <v>236</v>
      </c>
      <c r="E341" s="75" t="s">
        <v>377</v>
      </c>
      <c r="F341" s="75"/>
      <c r="G341" s="76">
        <f t="shared" si="17"/>
        <v>1545.87912</v>
      </c>
      <c r="H341" s="76">
        <f t="shared" si="17"/>
        <v>1545.87912</v>
      </c>
      <c r="I341" s="190">
        <f t="shared" si="16"/>
        <v>100</v>
      </c>
    </row>
    <row r="342" spans="1:9" ht="54" customHeight="1">
      <c r="A342" s="86"/>
      <c r="B342" s="82" t="s">
        <v>482</v>
      </c>
      <c r="C342" s="75" t="s">
        <v>205</v>
      </c>
      <c r="D342" s="75" t="s">
        <v>236</v>
      </c>
      <c r="E342" s="75" t="s">
        <v>508</v>
      </c>
      <c r="F342" s="75"/>
      <c r="G342" s="76">
        <f t="shared" si="17"/>
        <v>1545.87912</v>
      </c>
      <c r="H342" s="76">
        <f t="shared" si="17"/>
        <v>1545.87912</v>
      </c>
      <c r="I342" s="190">
        <f t="shared" si="16"/>
        <v>100</v>
      </c>
    </row>
    <row r="343" spans="1:9" ht="27.75" customHeight="1">
      <c r="A343" s="86"/>
      <c r="B343" s="82" t="s">
        <v>282</v>
      </c>
      <c r="C343" s="75" t="s">
        <v>205</v>
      </c>
      <c r="D343" s="75" t="s">
        <v>236</v>
      </c>
      <c r="E343" s="75" t="s">
        <v>508</v>
      </c>
      <c r="F343" s="75" t="s">
        <v>285</v>
      </c>
      <c r="G343" s="76">
        <v>1545.87912</v>
      </c>
      <c r="H343" s="76">
        <v>1545.87912</v>
      </c>
      <c r="I343" s="190">
        <f t="shared" si="16"/>
        <v>100</v>
      </c>
    </row>
    <row r="344" spans="1:9" ht="16.5" customHeight="1">
      <c r="A344" s="86"/>
      <c r="B344" s="133" t="s">
        <v>268</v>
      </c>
      <c r="C344" s="75" t="s">
        <v>205</v>
      </c>
      <c r="D344" s="75" t="s">
        <v>270</v>
      </c>
      <c r="E344" s="75"/>
      <c r="F344" s="75"/>
      <c r="G344" s="76">
        <f aca="true" t="shared" si="18" ref="G344:H347">G345</f>
        <v>144.28518</v>
      </c>
      <c r="H344" s="76">
        <f t="shared" si="18"/>
        <v>0</v>
      </c>
      <c r="I344" s="190">
        <f t="shared" si="16"/>
        <v>0</v>
      </c>
    </row>
    <row r="345" spans="1:9" ht="30.75" customHeight="1">
      <c r="A345" s="86"/>
      <c r="B345" s="91" t="s">
        <v>451</v>
      </c>
      <c r="C345" s="75" t="s">
        <v>205</v>
      </c>
      <c r="D345" s="75" t="s">
        <v>270</v>
      </c>
      <c r="E345" s="75" t="s">
        <v>452</v>
      </c>
      <c r="F345" s="75"/>
      <c r="G345" s="76">
        <f t="shared" si="18"/>
        <v>144.28518</v>
      </c>
      <c r="H345" s="76">
        <f t="shared" si="18"/>
        <v>0</v>
      </c>
      <c r="I345" s="190">
        <f t="shared" si="16"/>
        <v>0</v>
      </c>
    </row>
    <row r="346" spans="1:9" ht="29.25" customHeight="1">
      <c r="A346" s="86"/>
      <c r="B346" s="105" t="s">
        <v>491</v>
      </c>
      <c r="C346" s="75" t="s">
        <v>205</v>
      </c>
      <c r="D346" s="75" t="s">
        <v>270</v>
      </c>
      <c r="E346" s="75" t="s">
        <v>492</v>
      </c>
      <c r="F346" s="75"/>
      <c r="G346" s="76">
        <f t="shared" si="18"/>
        <v>144.28518</v>
      </c>
      <c r="H346" s="76">
        <f t="shared" si="18"/>
        <v>0</v>
      </c>
      <c r="I346" s="190">
        <f t="shared" si="16"/>
        <v>0</v>
      </c>
    </row>
    <row r="347" spans="1:9" ht="41.25" customHeight="1">
      <c r="A347" s="86"/>
      <c r="B347" s="105" t="s">
        <v>395</v>
      </c>
      <c r="C347" s="75" t="s">
        <v>205</v>
      </c>
      <c r="D347" s="75" t="s">
        <v>270</v>
      </c>
      <c r="E347" s="75" t="s">
        <v>378</v>
      </c>
      <c r="F347" s="75"/>
      <c r="G347" s="76">
        <f t="shared" si="18"/>
        <v>144.28518</v>
      </c>
      <c r="H347" s="76">
        <f t="shared" si="18"/>
        <v>0</v>
      </c>
      <c r="I347" s="190">
        <f t="shared" si="16"/>
        <v>0</v>
      </c>
    </row>
    <row r="348" spans="1:9" ht="18.75" customHeight="1">
      <c r="A348" s="86"/>
      <c r="B348" s="82" t="s">
        <v>81</v>
      </c>
      <c r="C348" s="75" t="s">
        <v>205</v>
      </c>
      <c r="D348" s="75" t="s">
        <v>270</v>
      </c>
      <c r="E348" s="75" t="s">
        <v>378</v>
      </c>
      <c r="F348" s="75" t="s">
        <v>82</v>
      </c>
      <c r="G348" s="76">
        <v>144.28518</v>
      </c>
      <c r="H348" s="76">
        <v>0</v>
      </c>
      <c r="I348" s="190">
        <f t="shared" si="16"/>
        <v>0</v>
      </c>
    </row>
    <row r="349" spans="1:9" ht="18" customHeight="1">
      <c r="A349" s="86"/>
      <c r="B349" s="74" t="s">
        <v>59</v>
      </c>
      <c r="C349" s="75" t="s">
        <v>205</v>
      </c>
      <c r="D349" s="75" t="s">
        <v>269</v>
      </c>
      <c r="E349" s="75"/>
      <c r="F349" s="75"/>
      <c r="G349" s="76">
        <f aca="true" t="shared" si="19" ref="G349:H351">G350</f>
        <v>4023.2000000000003</v>
      </c>
      <c r="H349" s="76">
        <f t="shared" si="19"/>
        <v>4023.2000000000003</v>
      </c>
      <c r="I349" s="190">
        <f t="shared" si="16"/>
        <v>100</v>
      </c>
    </row>
    <row r="350" spans="1:9" ht="30" customHeight="1">
      <c r="A350" s="86"/>
      <c r="B350" s="78" t="s">
        <v>459</v>
      </c>
      <c r="C350" s="75" t="s">
        <v>205</v>
      </c>
      <c r="D350" s="75" t="s">
        <v>269</v>
      </c>
      <c r="E350" s="75" t="s">
        <v>317</v>
      </c>
      <c r="F350" s="75"/>
      <c r="G350" s="76">
        <f t="shared" si="19"/>
        <v>4023.2000000000003</v>
      </c>
      <c r="H350" s="76">
        <f t="shared" si="19"/>
        <v>4023.2000000000003</v>
      </c>
      <c r="I350" s="190">
        <f t="shared" si="16"/>
        <v>100</v>
      </c>
    </row>
    <row r="351" spans="1:9" ht="20.25" customHeight="1">
      <c r="A351" s="86"/>
      <c r="B351" s="78" t="s">
        <v>453</v>
      </c>
      <c r="C351" s="75" t="s">
        <v>205</v>
      </c>
      <c r="D351" s="75" t="s">
        <v>269</v>
      </c>
      <c r="E351" s="75" t="s">
        <v>379</v>
      </c>
      <c r="F351" s="75"/>
      <c r="G351" s="76">
        <f t="shared" si="19"/>
        <v>4023.2000000000003</v>
      </c>
      <c r="H351" s="76">
        <f t="shared" si="19"/>
        <v>4023.2000000000003</v>
      </c>
      <c r="I351" s="190">
        <f t="shared" si="16"/>
        <v>100</v>
      </c>
    </row>
    <row r="352" spans="1:9" ht="53.25" customHeight="1">
      <c r="A352" s="86"/>
      <c r="B352" s="87" t="s">
        <v>454</v>
      </c>
      <c r="C352" s="75" t="s">
        <v>205</v>
      </c>
      <c r="D352" s="75" t="s">
        <v>269</v>
      </c>
      <c r="E352" s="75" t="s">
        <v>380</v>
      </c>
      <c r="F352" s="75"/>
      <c r="G352" s="76">
        <f>G353+G354</f>
        <v>4023.2000000000003</v>
      </c>
      <c r="H352" s="76">
        <f>H353+H354</f>
        <v>4023.2000000000003</v>
      </c>
      <c r="I352" s="190">
        <f t="shared" si="16"/>
        <v>100</v>
      </c>
    </row>
    <row r="353" spans="1:9" ht="27" customHeight="1">
      <c r="A353" s="86"/>
      <c r="B353" s="82" t="s">
        <v>282</v>
      </c>
      <c r="C353" s="75" t="s">
        <v>205</v>
      </c>
      <c r="D353" s="75" t="s">
        <v>269</v>
      </c>
      <c r="E353" s="75" t="s">
        <v>380</v>
      </c>
      <c r="F353" s="75" t="s">
        <v>285</v>
      </c>
      <c r="G353" s="76">
        <v>50.445</v>
      </c>
      <c r="H353" s="76">
        <v>50.445</v>
      </c>
      <c r="I353" s="190">
        <f t="shared" si="16"/>
        <v>100</v>
      </c>
    </row>
    <row r="354" spans="1:9" ht="30.75" customHeight="1">
      <c r="A354" s="86"/>
      <c r="B354" s="74" t="s">
        <v>349</v>
      </c>
      <c r="C354" s="75" t="s">
        <v>205</v>
      </c>
      <c r="D354" s="75" t="s">
        <v>269</v>
      </c>
      <c r="E354" s="75" t="s">
        <v>380</v>
      </c>
      <c r="F354" s="75" t="s">
        <v>150</v>
      </c>
      <c r="G354" s="76">
        <v>3972.755</v>
      </c>
      <c r="H354" s="76">
        <v>3972.755</v>
      </c>
      <c r="I354" s="190">
        <f t="shared" si="16"/>
        <v>100</v>
      </c>
    </row>
    <row r="355" spans="1:9" ht="22.5" customHeight="1">
      <c r="A355" s="86" t="s">
        <v>206</v>
      </c>
      <c r="B355" s="77" t="s">
        <v>208</v>
      </c>
      <c r="C355" s="75" t="s">
        <v>209</v>
      </c>
      <c r="D355" s="75"/>
      <c r="E355" s="75"/>
      <c r="F355" s="75"/>
      <c r="G355" s="76">
        <f aca="true" t="shared" si="20" ref="G355:H357">G356</f>
        <v>2470.4023</v>
      </c>
      <c r="H355" s="76">
        <f t="shared" si="20"/>
        <v>2426.86537</v>
      </c>
      <c r="I355" s="190">
        <f t="shared" si="16"/>
        <v>98.23765829557397</v>
      </c>
    </row>
    <row r="356" spans="1:9" ht="31.5" customHeight="1">
      <c r="A356" s="86"/>
      <c r="B356" s="77" t="s">
        <v>119</v>
      </c>
      <c r="C356" s="75" t="s">
        <v>209</v>
      </c>
      <c r="D356" s="75" t="s">
        <v>120</v>
      </c>
      <c r="E356" s="75"/>
      <c r="F356" s="75"/>
      <c r="G356" s="76">
        <f t="shared" si="20"/>
        <v>2470.4023</v>
      </c>
      <c r="H356" s="76">
        <f t="shared" si="20"/>
        <v>2426.86537</v>
      </c>
      <c r="I356" s="190">
        <f t="shared" si="16"/>
        <v>98.23765829557397</v>
      </c>
    </row>
    <row r="357" spans="1:9" ht="22.5" customHeight="1">
      <c r="A357" s="86"/>
      <c r="B357" s="77" t="s">
        <v>238</v>
      </c>
      <c r="C357" s="75" t="s">
        <v>209</v>
      </c>
      <c r="D357" s="75" t="s">
        <v>120</v>
      </c>
      <c r="E357" s="75" t="s">
        <v>321</v>
      </c>
      <c r="F357" s="75"/>
      <c r="G357" s="76">
        <f t="shared" si="20"/>
        <v>2470.4023</v>
      </c>
      <c r="H357" s="76">
        <f t="shared" si="20"/>
        <v>2426.86537</v>
      </c>
      <c r="I357" s="190">
        <f t="shared" si="16"/>
        <v>98.23765829557397</v>
      </c>
    </row>
    <row r="358" spans="1:9" ht="52.5" customHeight="1">
      <c r="A358" s="86"/>
      <c r="B358" s="74" t="s">
        <v>381</v>
      </c>
      <c r="C358" s="75" t="s">
        <v>209</v>
      </c>
      <c r="D358" s="75" t="s">
        <v>120</v>
      </c>
      <c r="E358" s="75" t="s">
        <v>303</v>
      </c>
      <c r="F358" s="75"/>
      <c r="G358" s="76">
        <f>G359+G360</f>
        <v>2470.4023</v>
      </c>
      <c r="H358" s="76">
        <f>H359+H360</f>
        <v>2426.86537</v>
      </c>
      <c r="I358" s="190">
        <f t="shared" si="16"/>
        <v>98.23765829557397</v>
      </c>
    </row>
    <row r="359" spans="1:9" ht="52.5" customHeight="1">
      <c r="A359" s="86"/>
      <c r="B359" s="77" t="s">
        <v>281</v>
      </c>
      <c r="C359" s="75" t="s">
        <v>209</v>
      </c>
      <c r="D359" s="75" t="s">
        <v>120</v>
      </c>
      <c r="E359" s="75" t="s">
        <v>303</v>
      </c>
      <c r="F359" s="75" t="s">
        <v>284</v>
      </c>
      <c r="G359" s="76">
        <v>2226.5736</v>
      </c>
      <c r="H359" s="76">
        <v>2183.03667</v>
      </c>
      <c r="I359" s="190">
        <f t="shared" si="16"/>
        <v>98.04466692679729</v>
      </c>
    </row>
    <row r="360" spans="1:9" ht="26.25" customHeight="1">
      <c r="A360" s="86"/>
      <c r="B360" s="77" t="s">
        <v>282</v>
      </c>
      <c r="C360" s="75" t="s">
        <v>209</v>
      </c>
      <c r="D360" s="75" t="s">
        <v>120</v>
      </c>
      <c r="E360" s="75" t="s">
        <v>303</v>
      </c>
      <c r="F360" s="75" t="s">
        <v>285</v>
      </c>
      <c r="G360" s="76">
        <v>243.8287</v>
      </c>
      <c r="H360" s="76">
        <v>243.8287</v>
      </c>
      <c r="I360" s="190">
        <f t="shared" si="16"/>
        <v>100</v>
      </c>
    </row>
    <row r="361" spans="1:9" ht="19.5" customHeight="1">
      <c r="A361" s="86"/>
      <c r="B361" s="199" t="s">
        <v>148</v>
      </c>
      <c r="C361" s="93"/>
      <c r="D361" s="93"/>
      <c r="E361" s="93"/>
      <c r="F361" s="93"/>
      <c r="G361" s="76">
        <f>G14+G21+G306+G311+G355</f>
        <v>556263.75711</v>
      </c>
      <c r="H361" s="76">
        <f>H14+H21+H306+H311+H355</f>
        <v>530408.2175</v>
      </c>
      <c r="I361" s="190">
        <f t="shared" si="16"/>
        <v>95.35192805939232</v>
      </c>
    </row>
    <row r="362" ht="15.75" customHeight="1">
      <c r="B362" s="200"/>
    </row>
    <row r="363" ht="51.75" customHeight="1">
      <c r="B363" s="200"/>
    </row>
    <row r="364" ht="54" customHeight="1">
      <c r="B364" s="200"/>
    </row>
    <row r="365" ht="27" customHeight="1"/>
    <row r="366" ht="18.75" customHeight="1"/>
    <row r="367" ht="17.25" customHeight="1"/>
  </sheetData>
  <sheetProtection/>
  <mergeCells count="15">
    <mergeCell ref="A9:I9"/>
    <mergeCell ref="B10:F10"/>
    <mergeCell ref="A11:A12"/>
    <mergeCell ref="B11:B12"/>
    <mergeCell ref="C11:C12"/>
    <mergeCell ref="D11:D12"/>
    <mergeCell ref="E11:E12"/>
    <mergeCell ref="F11:F12"/>
    <mergeCell ref="G11:I11"/>
    <mergeCell ref="E1:I1"/>
    <mergeCell ref="A2:I2"/>
    <mergeCell ref="A3:I3"/>
    <mergeCell ref="A4:I4"/>
    <mergeCell ref="B5:I5"/>
    <mergeCell ref="A8:I8"/>
  </mergeCells>
  <printOptions/>
  <pageMargins left="0.25" right="0.25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76"/>
  <sheetViews>
    <sheetView view="pageBreakPreview" zoomScaleSheetLayoutView="100" zoomScalePageLayoutView="0" workbookViewId="0" topLeftCell="A35">
      <selection activeCell="B43" sqref="A1:IV16384"/>
    </sheetView>
  </sheetViews>
  <sheetFormatPr defaultColWidth="9.00390625" defaultRowHeight="12.75"/>
  <cols>
    <col min="1" max="1" width="5.375" style="2" customWidth="1"/>
    <col min="2" max="2" width="61.625" style="2" customWidth="1"/>
    <col min="3" max="3" width="10.25390625" style="2" customWidth="1"/>
    <col min="4" max="4" width="11.875" style="2" customWidth="1"/>
    <col min="5" max="5" width="17.875" style="2" customWidth="1"/>
    <col min="6" max="6" width="16.75390625" style="2" customWidth="1"/>
    <col min="7" max="7" width="14.625" style="2" customWidth="1"/>
    <col min="8" max="16384" width="9.125" style="2" customWidth="1"/>
  </cols>
  <sheetData>
    <row r="1" spans="1:5" ht="15.75" hidden="1">
      <c r="A1" s="28"/>
      <c r="B1" s="29"/>
      <c r="C1" s="28"/>
      <c r="D1" s="28"/>
      <c r="E1" s="28"/>
    </row>
    <row r="2" spans="1:7" s="178" customFormat="1" ht="15">
      <c r="A2" s="213" t="s">
        <v>644</v>
      </c>
      <c r="B2" s="241"/>
      <c r="C2" s="241"/>
      <c r="D2" s="241"/>
      <c r="E2" s="241"/>
      <c r="F2" s="241"/>
      <c r="G2" s="241"/>
    </row>
    <row r="3" spans="1:7" s="178" customFormat="1" ht="15">
      <c r="A3" s="213" t="s">
        <v>16</v>
      </c>
      <c r="B3" s="241"/>
      <c r="C3" s="241"/>
      <c r="D3" s="241"/>
      <c r="E3" s="241"/>
      <c r="F3" s="241"/>
      <c r="G3" s="241"/>
    </row>
    <row r="4" spans="1:7" s="178" customFormat="1" ht="15">
      <c r="A4" s="213" t="s">
        <v>17</v>
      </c>
      <c r="B4" s="241"/>
      <c r="C4" s="241"/>
      <c r="D4" s="241"/>
      <c r="E4" s="241"/>
      <c r="F4" s="241"/>
      <c r="G4" s="241"/>
    </row>
    <row r="5" spans="1:7" s="178" customFormat="1" ht="15" customHeight="1">
      <c r="A5" s="213" t="s">
        <v>674</v>
      </c>
      <c r="B5" s="241"/>
      <c r="C5" s="241"/>
      <c r="D5" s="241"/>
      <c r="E5" s="241"/>
      <c r="F5" s="241"/>
      <c r="G5" s="241"/>
    </row>
    <row r="6" spans="1:7" ht="15.75">
      <c r="A6" s="28"/>
      <c r="B6" s="29"/>
      <c r="C6" s="213" t="s">
        <v>683</v>
      </c>
      <c r="D6" s="241"/>
      <c r="E6" s="241"/>
      <c r="F6" s="241"/>
      <c r="G6" s="241"/>
    </row>
    <row r="7" spans="1:5" ht="15.75">
      <c r="A7" s="28"/>
      <c r="B7" s="69"/>
      <c r="C7" s="286"/>
      <c r="D7" s="286"/>
      <c r="E7" s="287"/>
    </row>
    <row r="8" spans="1:7" ht="17.25" customHeight="1">
      <c r="A8" s="285" t="s">
        <v>675</v>
      </c>
      <c r="B8" s="241"/>
      <c r="C8" s="241"/>
      <c r="D8" s="241"/>
      <c r="E8" s="241"/>
      <c r="F8" s="241"/>
      <c r="G8" s="241"/>
    </row>
    <row r="9" ht="12.75" hidden="1"/>
    <row r="10" spans="1:7" ht="18.75">
      <c r="A10" s="285" t="s">
        <v>689</v>
      </c>
      <c r="B10" s="241"/>
      <c r="C10" s="241"/>
      <c r="D10" s="241"/>
      <c r="E10" s="241"/>
      <c r="F10" s="241"/>
      <c r="G10" s="241"/>
    </row>
    <row r="11" spans="1:7" ht="18.75">
      <c r="A11" s="285" t="s">
        <v>301</v>
      </c>
      <c r="B11" s="241"/>
      <c r="C11" s="241"/>
      <c r="D11" s="241"/>
      <c r="E11" s="241"/>
      <c r="F11" s="241"/>
      <c r="G11" s="241"/>
    </row>
    <row r="12" spans="1:9" ht="18.75">
      <c r="A12" s="28"/>
      <c r="B12" s="148"/>
      <c r="C12" s="148"/>
      <c r="D12" s="148"/>
      <c r="E12" s="177"/>
      <c r="F12" s="149"/>
      <c r="G12" s="151" t="s">
        <v>680</v>
      </c>
      <c r="H12" s="150"/>
      <c r="I12" s="150"/>
    </row>
    <row r="13" spans="1:7" ht="15.75" customHeight="1">
      <c r="A13" s="290" t="s">
        <v>182</v>
      </c>
      <c r="B13" s="290" t="s">
        <v>183</v>
      </c>
      <c r="C13" s="290" t="s">
        <v>111</v>
      </c>
      <c r="D13" s="290" t="s">
        <v>184</v>
      </c>
      <c r="E13" s="292" t="s">
        <v>677</v>
      </c>
      <c r="F13" s="292"/>
      <c r="G13" s="292"/>
    </row>
    <row r="14" spans="1:7" ht="36.75" customHeight="1">
      <c r="A14" s="291"/>
      <c r="B14" s="291"/>
      <c r="C14" s="291"/>
      <c r="D14" s="291"/>
      <c r="E14" s="30" t="s">
        <v>678</v>
      </c>
      <c r="F14" s="30" t="s">
        <v>669</v>
      </c>
      <c r="G14" s="30" t="s">
        <v>679</v>
      </c>
    </row>
    <row r="15" spans="1:7" ht="12.7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</row>
    <row r="16" spans="1:7" ht="31.5" customHeight="1">
      <c r="A16" s="201" t="s">
        <v>115</v>
      </c>
      <c r="B16" s="152" t="s">
        <v>470</v>
      </c>
      <c r="C16" s="202" t="s">
        <v>123</v>
      </c>
      <c r="D16" s="153"/>
      <c r="E16" s="203">
        <f>E17+E18</f>
        <v>1230</v>
      </c>
      <c r="F16" s="203">
        <f>F17+F18</f>
        <v>1230</v>
      </c>
      <c r="G16" s="204">
        <f>F16/E16*100</f>
        <v>100</v>
      </c>
    </row>
    <row r="17" spans="1:7" ht="19.5" customHeight="1">
      <c r="A17" s="201" t="s">
        <v>630</v>
      </c>
      <c r="B17" s="152"/>
      <c r="C17" s="153" t="s">
        <v>123</v>
      </c>
      <c r="D17" s="153" t="s">
        <v>181</v>
      </c>
      <c r="E17" s="154">
        <v>900</v>
      </c>
      <c r="F17" s="154">
        <v>900</v>
      </c>
      <c r="G17" s="155">
        <f aca="true" t="shared" si="0" ref="G17:G54">F17/E17*100</f>
        <v>100</v>
      </c>
    </row>
    <row r="18" spans="1:7" ht="19.5" customHeight="1">
      <c r="A18" s="201" t="s">
        <v>630</v>
      </c>
      <c r="B18" s="152"/>
      <c r="C18" s="153" t="s">
        <v>123</v>
      </c>
      <c r="D18" s="153" t="s">
        <v>608</v>
      </c>
      <c r="E18" s="154">
        <v>330</v>
      </c>
      <c r="F18" s="154">
        <v>330</v>
      </c>
      <c r="G18" s="155">
        <f t="shared" si="0"/>
        <v>100</v>
      </c>
    </row>
    <row r="19" spans="1:7" ht="31.5" customHeight="1">
      <c r="A19" s="205" t="s">
        <v>121</v>
      </c>
      <c r="B19" s="206" t="s">
        <v>459</v>
      </c>
      <c r="C19" s="153"/>
      <c r="D19" s="153"/>
      <c r="E19" s="203">
        <f>E20+E24+E25+E28</f>
        <v>46806.68472</v>
      </c>
      <c r="F19" s="203">
        <f>F20+F24+F25+F28</f>
        <v>43463.23513</v>
      </c>
      <c r="G19" s="204">
        <f t="shared" si="0"/>
        <v>92.85689723593823</v>
      </c>
    </row>
    <row r="20" spans="1:7" ht="25.5">
      <c r="A20" s="277" t="s">
        <v>461</v>
      </c>
      <c r="B20" s="157" t="s">
        <v>460</v>
      </c>
      <c r="C20" s="153"/>
      <c r="D20" s="153"/>
      <c r="E20" s="154">
        <f>E21+E22+E23</f>
        <v>14000.393</v>
      </c>
      <c r="F20" s="154">
        <f>F21+F22+F23</f>
        <v>12064.74258</v>
      </c>
      <c r="G20" s="155">
        <f t="shared" si="0"/>
        <v>86.17431367819461</v>
      </c>
    </row>
    <row r="21" spans="1:7" ht="12.75">
      <c r="A21" s="278"/>
      <c r="B21" s="282"/>
      <c r="C21" s="153" t="s">
        <v>123</v>
      </c>
      <c r="D21" s="153" t="s">
        <v>270</v>
      </c>
      <c r="E21" s="154">
        <v>10474</v>
      </c>
      <c r="F21" s="154">
        <v>8660.22327</v>
      </c>
      <c r="G21" s="155">
        <f t="shared" si="0"/>
        <v>82.68305585258736</v>
      </c>
    </row>
    <row r="22" spans="1:7" ht="12.75">
      <c r="A22" s="278"/>
      <c r="B22" s="283"/>
      <c r="C22" s="153" t="s">
        <v>123</v>
      </c>
      <c r="D22" s="153" t="s">
        <v>33</v>
      </c>
      <c r="E22" s="154">
        <v>2209.393</v>
      </c>
      <c r="F22" s="154">
        <v>2201.16315</v>
      </c>
      <c r="G22" s="155">
        <f t="shared" si="0"/>
        <v>99.62750628792614</v>
      </c>
    </row>
    <row r="23" spans="1:7" ht="12" customHeight="1">
      <c r="A23" s="279"/>
      <c r="B23" s="284"/>
      <c r="C23" s="153" t="s">
        <v>123</v>
      </c>
      <c r="D23" s="153" t="s">
        <v>126</v>
      </c>
      <c r="E23" s="154">
        <v>1317</v>
      </c>
      <c r="F23" s="154">
        <v>1203.35616</v>
      </c>
      <c r="G23" s="155">
        <f t="shared" si="0"/>
        <v>91.37100683371298</v>
      </c>
    </row>
    <row r="24" spans="1:7" ht="25.5" customHeight="1">
      <c r="A24" s="158" t="s">
        <v>463</v>
      </c>
      <c r="B24" s="159" t="s">
        <v>462</v>
      </c>
      <c r="C24" s="153" t="s">
        <v>123</v>
      </c>
      <c r="D24" s="153" t="s">
        <v>73</v>
      </c>
      <c r="E24" s="154">
        <v>1063.4</v>
      </c>
      <c r="F24" s="154">
        <v>1053.47303</v>
      </c>
      <c r="G24" s="155">
        <f t="shared" si="0"/>
        <v>99.06648768102313</v>
      </c>
    </row>
    <row r="25" spans="1:7" ht="30.75" customHeight="1">
      <c r="A25" s="158" t="s">
        <v>465</v>
      </c>
      <c r="B25" s="159" t="s">
        <v>464</v>
      </c>
      <c r="C25" s="153"/>
      <c r="D25" s="153"/>
      <c r="E25" s="154">
        <f>E26+E27</f>
        <v>27719.69172</v>
      </c>
      <c r="F25" s="154">
        <f>F26+F27</f>
        <v>26321.81952</v>
      </c>
      <c r="G25" s="155">
        <f t="shared" si="0"/>
        <v>94.95711491267625</v>
      </c>
    </row>
    <row r="26" spans="1:7" ht="12.75">
      <c r="A26" s="280"/>
      <c r="B26" s="281"/>
      <c r="C26" s="153" t="s">
        <v>123</v>
      </c>
      <c r="D26" s="153" t="s">
        <v>73</v>
      </c>
      <c r="E26" s="154">
        <v>1470</v>
      </c>
      <c r="F26" s="154">
        <v>1398.75109</v>
      </c>
      <c r="G26" s="155">
        <f t="shared" si="0"/>
        <v>95.15313537414966</v>
      </c>
    </row>
    <row r="27" spans="1:7" ht="12.75">
      <c r="A27" s="281"/>
      <c r="B27" s="281"/>
      <c r="C27" s="153" t="s">
        <v>123</v>
      </c>
      <c r="D27" s="153" t="s">
        <v>269</v>
      </c>
      <c r="E27" s="154">
        <v>26249.69172</v>
      </c>
      <c r="F27" s="154">
        <v>24923.06843</v>
      </c>
      <c r="G27" s="155">
        <f t="shared" si="0"/>
        <v>94.94613763791662</v>
      </c>
    </row>
    <row r="28" spans="1:7" ht="36" customHeight="1">
      <c r="A28" s="158" t="s">
        <v>466</v>
      </c>
      <c r="B28" s="159" t="s">
        <v>467</v>
      </c>
      <c r="C28" s="153" t="s">
        <v>205</v>
      </c>
      <c r="D28" s="153" t="s">
        <v>269</v>
      </c>
      <c r="E28" s="154">
        <v>4023.2</v>
      </c>
      <c r="F28" s="154">
        <v>4023.2</v>
      </c>
      <c r="G28" s="155">
        <f t="shared" si="0"/>
        <v>100</v>
      </c>
    </row>
    <row r="29" spans="1:7" ht="30" customHeight="1">
      <c r="A29" s="201" t="s">
        <v>61</v>
      </c>
      <c r="B29" s="152" t="s">
        <v>458</v>
      </c>
      <c r="C29" s="202" t="s">
        <v>123</v>
      </c>
      <c r="D29" s="202" t="s">
        <v>226</v>
      </c>
      <c r="E29" s="203">
        <f>E30+E31</f>
        <v>12093.345</v>
      </c>
      <c r="F29" s="203">
        <f>F30+F31</f>
        <v>12093.345</v>
      </c>
      <c r="G29" s="204">
        <f t="shared" si="0"/>
        <v>100</v>
      </c>
    </row>
    <row r="30" spans="1:7" ht="32.25" customHeight="1">
      <c r="A30" s="158" t="s">
        <v>468</v>
      </c>
      <c r="B30" s="159" t="s">
        <v>435</v>
      </c>
      <c r="C30" s="153" t="s">
        <v>123</v>
      </c>
      <c r="D30" s="153" t="s">
        <v>30</v>
      </c>
      <c r="E30" s="154">
        <v>1635.84</v>
      </c>
      <c r="F30" s="154">
        <v>1635.84</v>
      </c>
      <c r="G30" s="155">
        <f t="shared" si="0"/>
        <v>100</v>
      </c>
    </row>
    <row r="31" spans="1:7" ht="22.5" customHeight="1">
      <c r="A31" s="156" t="s">
        <v>469</v>
      </c>
      <c r="B31" s="160" t="s">
        <v>438</v>
      </c>
      <c r="C31" s="153" t="s">
        <v>123</v>
      </c>
      <c r="D31" s="153" t="s">
        <v>180</v>
      </c>
      <c r="E31" s="154">
        <v>10457.505</v>
      </c>
      <c r="F31" s="154">
        <v>10457.505</v>
      </c>
      <c r="G31" s="155">
        <f t="shared" si="0"/>
        <v>100</v>
      </c>
    </row>
    <row r="32" spans="1:7" ht="30.75" customHeight="1">
      <c r="A32" s="158" t="s">
        <v>204</v>
      </c>
      <c r="B32" s="152" t="s">
        <v>471</v>
      </c>
      <c r="C32" s="153"/>
      <c r="D32" s="202" t="s">
        <v>477</v>
      </c>
      <c r="E32" s="203">
        <f>E33+E34+E38+E39</f>
        <v>225911.37589000002</v>
      </c>
      <c r="F32" s="203">
        <f>F33+F34+F38+F39</f>
        <v>223867.75261</v>
      </c>
      <c r="G32" s="204">
        <f t="shared" si="0"/>
        <v>99.09538717474985</v>
      </c>
    </row>
    <row r="33" spans="1:7" ht="19.5" customHeight="1">
      <c r="A33" s="158" t="s">
        <v>71</v>
      </c>
      <c r="B33" s="159" t="s">
        <v>382</v>
      </c>
      <c r="C33" s="153" t="s">
        <v>123</v>
      </c>
      <c r="D33" s="153" t="s">
        <v>216</v>
      </c>
      <c r="E33" s="154">
        <v>101357.89245</v>
      </c>
      <c r="F33" s="154">
        <v>100893.06503</v>
      </c>
      <c r="G33" s="155">
        <f t="shared" si="0"/>
        <v>99.54139987645333</v>
      </c>
    </row>
    <row r="34" spans="1:7" ht="17.25" customHeight="1">
      <c r="A34" s="277" t="s">
        <v>72</v>
      </c>
      <c r="B34" s="275" t="s">
        <v>386</v>
      </c>
      <c r="C34" s="153"/>
      <c r="D34" s="153"/>
      <c r="E34" s="154">
        <f>E35+E36</f>
        <v>122075.84344</v>
      </c>
      <c r="F34" s="154">
        <f>F35+F36</f>
        <v>120497.49571</v>
      </c>
      <c r="G34" s="155">
        <f t="shared" si="0"/>
        <v>98.70707612126739</v>
      </c>
    </row>
    <row r="35" spans="1:7" ht="19.5" customHeight="1">
      <c r="A35" s="278"/>
      <c r="B35" s="276"/>
      <c r="C35" s="153" t="s">
        <v>123</v>
      </c>
      <c r="D35" s="153" t="s">
        <v>212</v>
      </c>
      <c r="E35" s="154">
        <v>121079.08344</v>
      </c>
      <c r="F35" s="154">
        <v>119642.01571</v>
      </c>
      <c r="G35" s="155">
        <f>F35/E35*100</f>
        <v>98.81311644491252</v>
      </c>
    </row>
    <row r="36" spans="1:7" ht="19.5" customHeight="1">
      <c r="A36" s="289"/>
      <c r="B36" s="288"/>
      <c r="C36" s="153" t="s">
        <v>123</v>
      </c>
      <c r="D36" s="153" t="s">
        <v>28</v>
      </c>
      <c r="E36" s="154">
        <v>996.76</v>
      </c>
      <c r="F36" s="154">
        <v>855.48</v>
      </c>
      <c r="G36" s="155">
        <f t="shared" si="0"/>
        <v>85.82607648782054</v>
      </c>
    </row>
    <row r="37" spans="1:7" ht="16.5" customHeight="1" hidden="1">
      <c r="A37" s="289"/>
      <c r="B37" s="288"/>
      <c r="C37" s="153" t="s">
        <v>123</v>
      </c>
      <c r="D37" s="153" t="s">
        <v>28</v>
      </c>
      <c r="E37" s="154">
        <f>491.76+505</f>
        <v>996.76</v>
      </c>
      <c r="F37" s="154">
        <v>855.48</v>
      </c>
      <c r="G37" s="155">
        <f t="shared" si="0"/>
        <v>85.82607648782054</v>
      </c>
    </row>
    <row r="38" spans="1:7" ht="34.5" customHeight="1">
      <c r="A38" s="156" t="s">
        <v>472</v>
      </c>
      <c r="B38" s="159" t="s">
        <v>694</v>
      </c>
      <c r="C38" s="153" t="s">
        <v>123</v>
      </c>
      <c r="D38" s="153" t="s">
        <v>213</v>
      </c>
      <c r="E38" s="154">
        <v>1965</v>
      </c>
      <c r="F38" s="154">
        <v>1964.55187</v>
      </c>
      <c r="G38" s="155">
        <f t="shared" si="0"/>
        <v>99.97719440203562</v>
      </c>
    </row>
    <row r="39" spans="1:7" ht="29.25" customHeight="1">
      <c r="A39" s="156" t="s">
        <v>684</v>
      </c>
      <c r="B39" s="159" t="s">
        <v>396</v>
      </c>
      <c r="C39" s="153" t="s">
        <v>123</v>
      </c>
      <c r="D39" s="153" t="s">
        <v>28</v>
      </c>
      <c r="E39" s="154">
        <v>512.64</v>
      </c>
      <c r="F39" s="154">
        <v>512.64</v>
      </c>
      <c r="G39" s="155">
        <f>F39/E39*100</f>
        <v>100</v>
      </c>
    </row>
    <row r="40" spans="1:7" ht="45.75" customHeight="1">
      <c r="A40" s="156" t="s">
        <v>206</v>
      </c>
      <c r="B40" s="206" t="s">
        <v>473</v>
      </c>
      <c r="C40" s="202" t="s">
        <v>123</v>
      </c>
      <c r="D40" s="202" t="s">
        <v>152</v>
      </c>
      <c r="E40" s="203">
        <v>95.04</v>
      </c>
      <c r="F40" s="203">
        <v>95.04</v>
      </c>
      <c r="G40" s="204">
        <f t="shared" si="0"/>
        <v>100</v>
      </c>
    </row>
    <row r="41" spans="1:7" ht="45" customHeight="1">
      <c r="A41" s="158" t="s">
        <v>207</v>
      </c>
      <c r="B41" s="152" t="s">
        <v>474</v>
      </c>
      <c r="C41" s="202" t="s">
        <v>123</v>
      </c>
      <c r="D41" s="202" t="s">
        <v>152</v>
      </c>
      <c r="E41" s="203">
        <v>204.96</v>
      </c>
      <c r="F41" s="203">
        <v>177.51948</v>
      </c>
      <c r="G41" s="204">
        <f t="shared" si="0"/>
        <v>86.61176814988289</v>
      </c>
    </row>
    <row r="42" spans="1:7" ht="31.5" customHeight="1">
      <c r="A42" s="158" t="s">
        <v>210</v>
      </c>
      <c r="B42" s="152" t="s">
        <v>37</v>
      </c>
      <c r="C42" s="202" t="s">
        <v>123</v>
      </c>
      <c r="D42" s="202" t="s">
        <v>577</v>
      </c>
      <c r="E42" s="203">
        <v>860</v>
      </c>
      <c r="F42" s="203">
        <v>860</v>
      </c>
      <c r="G42" s="204">
        <f t="shared" si="0"/>
        <v>100</v>
      </c>
    </row>
    <row r="43" spans="1:7" ht="60" customHeight="1">
      <c r="A43" s="158" t="s">
        <v>214</v>
      </c>
      <c r="B43" s="152" t="s">
        <v>225</v>
      </c>
      <c r="C43" s="202" t="s">
        <v>123</v>
      </c>
      <c r="D43" s="202" t="s">
        <v>478</v>
      </c>
      <c r="E43" s="203">
        <f>E44+E45</f>
        <v>77819.05748</v>
      </c>
      <c r="F43" s="203">
        <f>F44+F45</f>
        <v>74691.08992</v>
      </c>
      <c r="G43" s="204">
        <f t="shared" si="0"/>
        <v>95.9804607492144</v>
      </c>
    </row>
    <row r="44" spans="1:7" ht="25.5">
      <c r="A44" s="158" t="s">
        <v>475</v>
      </c>
      <c r="B44" s="159" t="s">
        <v>2</v>
      </c>
      <c r="C44" s="153" t="s">
        <v>123</v>
      </c>
      <c r="D44" s="153" t="s">
        <v>24</v>
      </c>
      <c r="E44" s="154">
        <v>52175.54768</v>
      </c>
      <c r="F44" s="154">
        <v>49084.2503</v>
      </c>
      <c r="G44" s="155">
        <f t="shared" si="0"/>
        <v>94.07519898217578</v>
      </c>
    </row>
    <row r="45" spans="1:7" ht="21" customHeight="1">
      <c r="A45" s="158" t="s">
        <v>483</v>
      </c>
      <c r="B45" s="159" t="s">
        <v>484</v>
      </c>
      <c r="C45" s="153" t="s">
        <v>123</v>
      </c>
      <c r="D45" s="153" t="s">
        <v>24</v>
      </c>
      <c r="E45" s="154">
        <v>25643.5098</v>
      </c>
      <c r="F45" s="154">
        <v>25606.83962</v>
      </c>
      <c r="G45" s="155">
        <f t="shared" si="0"/>
        <v>99.85700015213985</v>
      </c>
    </row>
    <row r="46" spans="1:7" ht="45.75" customHeight="1">
      <c r="A46" s="158" t="s">
        <v>217</v>
      </c>
      <c r="B46" s="152" t="s">
        <v>3</v>
      </c>
      <c r="C46" s="202" t="s">
        <v>123</v>
      </c>
      <c r="D46" s="202" t="s">
        <v>179</v>
      </c>
      <c r="E46" s="203">
        <v>429.252</v>
      </c>
      <c r="F46" s="203">
        <v>429.252</v>
      </c>
      <c r="G46" s="204">
        <f t="shared" si="0"/>
        <v>100</v>
      </c>
    </row>
    <row r="47" spans="1:7" ht="33.75" customHeight="1">
      <c r="A47" s="158" t="s">
        <v>156</v>
      </c>
      <c r="B47" s="152" t="s">
        <v>224</v>
      </c>
      <c r="C47" s="202" t="s">
        <v>205</v>
      </c>
      <c r="D47" s="202"/>
      <c r="E47" s="203">
        <f>E48+E49+E50</f>
        <v>11708.89954</v>
      </c>
      <c r="F47" s="203">
        <f>F48+F49+F50</f>
        <v>11667.42517</v>
      </c>
      <c r="G47" s="204">
        <f t="shared" si="0"/>
        <v>99.64578763479595</v>
      </c>
    </row>
    <row r="48" spans="1:7" ht="12.75">
      <c r="A48" s="273" t="s">
        <v>127</v>
      </c>
      <c r="B48" s="275" t="s">
        <v>510</v>
      </c>
      <c r="C48" s="161" t="s">
        <v>205</v>
      </c>
      <c r="D48" s="161" t="s">
        <v>73</v>
      </c>
      <c r="E48" s="162">
        <v>3397.33147</v>
      </c>
      <c r="F48" s="162">
        <v>3388.24642</v>
      </c>
      <c r="G48" s="155">
        <f t="shared" si="0"/>
        <v>99.73258276149309</v>
      </c>
    </row>
    <row r="49" spans="1:7" ht="12.75">
      <c r="A49" s="274"/>
      <c r="B49" s="276"/>
      <c r="C49" s="153" t="s">
        <v>205</v>
      </c>
      <c r="D49" s="153" t="s">
        <v>179</v>
      </c>
      <c r="E49" s="154">
        <v>6765.68895</v>
      </c>
      <c r="F49" s="154">
        <v>6733.29963</v>
      </c>
      <c r="G49" s="155">
        <f t="shared" si="0"/>
        <v>99.52127092688765</v>
      </c>
    </row>
    <row r="50" spans="1:7" ht="25.5">
      <c r="A50" s="163" t="s">
        <v>128</v>
      </c>
      <c r="B50" s="159" t="s">
        <v>228</v>
      </c>
      <c r="C50" s="153" t="s">
        <v>205</v>
      </c>
      <c r="D50" s="153" t="s">
        <v>236</v>
      </c>
      <c r="E50" s="154">
        <v>1545.87912</v>
      </c>
      <c r="F50" s="154">
        <v>1545.87912</v>
      </c>
      <c r="G50" s="155">
        <f t="shared" si="0"/>
        <v>100</v>
      </c>
    </row>
    <row r="51" spans="1:7" ht="31.5" customHeight="1">
      <c r="A51" s="158" t="s">
        <v>229</v>
      </c>
      <c r="B51" s="152" t="s">
        <v>231</v>
      </c>
      <c r="C51" s="202" t="s">
        <v>205</v>
      </c>
      <c r="D51" s="202" t="s">
        <v>270</v>
      </c>
      <c r="E51" s="203">
        <v>144.28518</v>
      </c>
      <c r="F51" s="203">
        <v>0</v>
      </c>
      <c r="G51" s="204">
        <f t="shared" si="0"/>
        <v>0</v>
      </c>
    </row>
    <row r="52" spans="1:7" ht="35.25" customHeight="1">
      <c r="A52" s="158" t="s">
        <v>230</v>
      </c>
      <c r="B52" s="207" t="s">
        <v>476</v>
      </c>
      <c r="C52" s="202" t="s">
        <v>205</v>
      </c>
      <c r="D52" s="202" t="s">
        <v>179</v>
      </c>
      <c r="E52" s="203">
        <v>2420</v>
      </c>
      <c r="F52" s="203">
        <v>2420</v>
      </c>
      <c r="G52" s="204">
        <f t="shared" si="0"/>
        <v>100</v>
      </c>
    </row>
    <row r="53" spans="1:7" ht="31.5" customHeight="1">
      <c r="A53" s="158" t="s">
        <v>479</v>
      </c>
      <c r="B53" s="207" t="s">
        <v>480</v>
      </c>
      <c r="C53" s="202"/>
      <c r="D53" s="202"/>
      <c r="E53" s="203">
        <v>421.09079</v>
      </c>
      <c r="F53" s="203">
        <v>0</v>
      </c>
      <c r="G53" s="204">
        <f t="shared" si="0"/>
        <v>0</v>
      </c>
    </row>
    <row r="54" spans="1:7" ht="12.75">
      <c r="A54" s="208"/>
      <c r="B54" s="209" t="s">
        <v>146</v>
      </c>
      <c r="C54" s="210"/>
      <c r="D54" s="210"/>
      <c r="E54" s="203">
        <f>E16+E19+E29+E32+E40+E41+E42+E43+E46+E47+E51+E52+E53</f>
        <v>380143.9906</v>
      </c>
      <c r="F54" s="203">
        <f>F16+F19+F29+F32+F40+F41+F42+F43+F46+F47+F51+F52+F53</f>
        <v>370994.65930999996</v>
      </c>
      <c r="G54" s="204">
        <f t="shared" si="0"/>
        <v>97.5931932330275</v>
      </c>
    </row>
    <row r="55" ht="12.75">
      <c r="B55" s="68"/>
    </row>
    <row r="56" ht="12.75">
      <c r="B56" s="68"/>
    </row>
    <row r="57" ht="12.75">
      <c r="B57" s="68"/>
    </row>
    <row r="58" ht="12.75">
      <c r="B58" s="68"/>
    </row>
    <row r="59" ht="12.75">
      <c r="B59" s="68"/>
    </row>
    <row r="60" ht="12.75">
      <c r="B60" s="68"/>
    </row>
    <row r="61" ht="12.75">
      <c r="B61" s="68"/>
    </row>
    <row r="62" ht="12.75">
      <c r="B62" s="68"/>
    </row>
    <row r="63" ht="12.75">
      <c r="B63" s="68"/>
    </row>
    <row r="64" ht="12.75">
      <c r="B64" s="68"/>
    </row>
    <row r="65" ht="12.75">
      <c r="B65" s="68"/>
    </row>
    <row r="66" ht="12.75">
      <c r="B66" s="68"/>
    </row>
    <row r="67" ht="12.75">
      <c r="B67" s="68"/>
    </row>
    <row r="68" ht="12.75">
      <c r="B68" s="68"/>
    </row>
    <row r="69" ht="12.75">
      <c r="B69" s="68"/>
    </row>
    <row r="70" ht="12.75">
      <c r="B70" s="68"/>
    </row>
    <row r="71" ht="12.75">
      <c r="B71" s="68"/>
    </row>
    <row r="72" ht="12.75">
      <c r="B72" s="68"/>
    </row>
    <row r="73" ht="12.75">
      <c r="B73" s="68"/>
    </row>
    <row r="74" ht="12.75">
      <c r="B74" s="68"/>
    </row>
    <row r="75" ht="12.75">
      <c r="B75" s="68"/>
    </row>
    <row r="76" ht="12.75">
      <c r="B76" s="68"/>
    </row>
  </sheetData>
  <sheetProtection/>
  <mergeCells count="22">
    <mergeCell ref="A3:G3"/>
    <mergeCell ref="A4:G4"/>
    <mergeCell ref="B34:B37"/>
    <mergeCell ref="A34:A37"/>
    <mergeCell ref="A2:G2"/>
    <mergeCell ref="A13:A14"/>
    <mergeCell ref="B13:B14"/>
    <mergeCell ref="C13:C14"/>
    <mergeCell ref="D13:D14"/>
    <mergeCell ref="E13:G13"/>
    <mergeCell ref="A10:G10"/>
    <mergeCell ref="A11:G11"/>
    <mergeCell ref="A5:G5"/>
    <mergeCell ref="C6:G6"/>
    <mergeCell ref="A8:G8"/>
    <mergeCell ref="C7:E7"/>
    <mergeCell ref="A48:A49"/>
    <mergeCell ref="B48:B49"/>
    <mergeCell ref="A20:A23"/>
    <mergeCell ref="A26:A27"/>
    <mergeCell ref="B26:B27"/>
    <mergeCell ref="B21:B23"/>
  </mergeCells>
  <printOptions/>
  <pageMargins left="0.75" right="0.23" top="0.42" bottom="0.54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2017-04-05T00:08:40Z</cp:lastPrinted>
  <dcterms:created xsi:type="dcterms:W3CDTF">2008-11-08T13:38:26Z</dcterms:created>
  <dcterms:modified xsi:type="dcterms:W3CDTF">2017-04-26T00:53:32Z</dcterms:modified>
  <cp:category/>
  <cp:version/>
  <cp:contentType/>
  <cp:contentStatus/>
</cp:coreProperties>
</file>