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55" tabRatio="449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1'!$A$1:$T$30</definedName>
    <definedName name="_xlnm.Print_Area" localSheetId="1">'Приложение 2'!$A$1:$V$30</definedName>
  </definedNames>
  <calcPr fullCalcOnLoad="1"/>
</workbook>
</file>

<file path=xl/sharedStrings.xml><?xml version="1.0" encoding="utf-8"?>
<sst xmlns="http://schemas.openxmlformats.org/spreadsheetml/2006/main" count="242" uniqueCount="114">
  <si>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</si>
  <si>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</si>
  <si>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</si>
  <si>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</si>
  <si>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</si>
  <si>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</si>
  <si>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</si>
  <si>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</si>
  <si>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</si>
  <si>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</si>
  <si>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</si>
  <si>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</si>
  <si>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</si>
  <si>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</si>
  <si>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</si>
  <si>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</si>
  <si>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</si>
  <si>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</si>
  <si>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</si>
  <si>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</si>
  <si>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</si>
  <si>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</si>
  <si>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</si>
  <si>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</si>
  <si>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</si>
  <si>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</si>
  <si>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</si>
  <si>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1.1.1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</si>
  <si>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</si>
  <si>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</si>
  <si>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</si>
  <si>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</si>
  <si>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</si>
  <si>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</si>
  <si>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</si>
  <si>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</si>
  <si>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</si>
  <si>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</si>
  <si>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</si>
  <si>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</si>
  <si>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</si>
  <si>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</si>
  <si>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</si>
  <si>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</si>
  <si>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</si>
  <si>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</si>
  <si>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</si>
  <si>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1.2.1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</si>
  <si>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</si>
  <si>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</si>
  <si>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</si>
  <si>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Планируемый год проведения капитального ремонта</t>
  </si>
  <si>
    <t>Общая площадь МКД, всего</t>
  </si>
  <si>
    <t>Количество МКД</t>
  </si>
  <si>
    <t>Всего</t>
  </si>
  <si>
    <t>отопление</t>
  </si>
  <si>
    <t>ХВС</t>
  </si>
  <si>
    <t>ГВС</t>
  </si>
  <si>
    <t>1.2</t>
  </si>
  <si>
    <t>электро снабжение</t>
  </si>
  <si>
    <t>водо отведение</t>
  </si>
  <si>
    <t>Итого по МО:</t>
  </si>
  <si>
    <t>Х</t>
  </si>
  <si>
    <t>иные источники</t>
  </si>
  <si>
    <t>1.1.2</t>
  </si>
  <si>
    <t>1.1.3</t>
  </si>
  <si>
    <t>2017</t>
  </si>
  <si>
    <t>2018</t>
  </si>
  <si>
    <t>2019</t>
  </si>
  <si>
    <t>1.2.2</t>
  </si>
  <si>
    <t>1.2.3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</si>
  <si>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</si>
  <si>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</si>
  <si>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</si>
  <si>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</si>
  <si>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</si>
  <si>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</si>
  <si>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2017 год</t>
  </si>
  <si>
    <t>2018 год</t>
  </si>
  <si>
    <t>2019 год</t>
  </si>
  <si>
    <t>Приложение 1 к Постановлению Администрации муниципального образования</t>
  </si>
  <si>
    <t>Приложение 2 к Постановлению Администрации муниципального образования</t>
  </si>
  <si>
    <t>Приложение 3 к Постановлению Администрации муниципального образования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</si>
  <si>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городскому округу "посёлок Палана" на 2017 - 2019 годы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</si>
  <si>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 городскому округу "посёлок Палана" на 2017 - 2019 годы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</si>
  <si>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 городскому округу "посёлок Палана" на 2017 - 2019 годы</t>
  </si>
  <si>
    <t xml:space="preserve"> Городской округ "посёлок Палана"</t>
  </si>
  <si>
    <t>1.1.4</t>
  </si>
  <si>
    <t>Деревянный, брусчатый</t>
  </si>
  <si>
    <t>1.1.5</t>
  </si>
  <si>
    <t>1.2.4</t>
  </si>
  <si>
    <t>1.2.5</t>
  </si>
  <si>
    <t>Ул. Обухова д. 11</t>
  </si>
  <si>
    <t>Ул. Обухова, д.11</t>
  </si>
  <si>
    <t>Ул. Обухова, д.3</t>
  </si>
  <si>
    <t>Ул. Обухова, д. 19</t>
  </si>
  <si>
    <t>Ул. Обухова, д. 25</t>
  </si>
  <si>
    <t>Ул. Обухова, д.13</t>
  </si>
  <si>
    <t>Ул. Обухова, д.15</t>
  </si>
  <si>
    <t>Ул. Обухова, д.17</t>
  </si>
  <si>
    <t>Ул. Обухова, д.21</t>
  </si>
  <si>
    <t>Ул. Обухова, д.29</t>
  </si>
  <si>
    <t>Ул. Обухова, д.31</t>
  </si>
  <si>
    <t>Ул. Обухова, д.1</t>
  </si>
  <si>
    <t>1.2.6</t>
  </si>
  <si>
    <t>Ул. имени 50-летия Камчатского Комсомола, д.6</t>
  </si>
  <si>
    <t>Ул. имени Владимира Ильича Ленина, д.10</t>
  </si>
  <si>
    <t>Ул. имени Владимира Ильича Ленина, д.8</t>
  </si>
  <si>
    <t>1.2.7</t>
  </si>
  <si>
    <t>1.1.6</t>
  </si>
  <si>
    <t>1.1.7</t>
  </si>
  <si>
    <t>Ул. имени Георгия Игнатьевича Бекерева, д.18</t>
  </si>
  <si>
    <t xml:space="preserve">городского округа "посёлок Палана" от 28.09.2016г. № 169 </t>
  </si>
  <si>
    <t>городского округа "посёлок Палана" от 28.09.2016г. № 169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</si>
</sst>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3" fontId="45" fillId="0" borderId="10" xfId="0" applyNumberFormat="1" applyFont="1" applyFill="1" applyBorder="1" applyAlignment="1">
      <alignment horizontal="center" vertical="center" textRotation="90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4" fontId="45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45" fillId="0" borderId="12" xfId="0" applyFont="1" applyFill="1" applyBorder="1" applyAlignment="1">
      <alignment horizontal="center" vertical="center" textRotation="90"/>
    </xf>
    <xf numFmtId="0" fontId="45" fillId="0" borderId="13" xfId="0" applyFont="1" applyFill="1" applyBorder="1" applyAlignment="1">
      <alignment horizontal="center" vertical="center" textRotation="90"/>
    </xf>
    <xf numFmtId="0" fontId="45" fillId="0" borderId="11" xfId="0" applyFont="1" applyFill="1" applyBorder="1" applyAlignment="1">
      <alignment horizontal="center" vertical="center" textRotation="90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textRotation="90" wrapText="1"/>
    </xf>
    <xf numFmtId="0" fontId="45" fillId="0" borderId="13" xfId="0" applyFont="1" applyFill="1" applyBorder="1" applyAlignment="1">
      <alignment horizontal="center" vertical="center" textRotation="90" wrapText="1"/>
    </xf>
    <xf numFmtId="0" fontId="45" fillId="0" borderId="11" xfId="0" applyFont="1" applyFill="1" applyBorder="1" applyAlignment="1">
      <alignment horizontal="center" vertical="center" textRotation="90" wrapText="1"/>
    </xf>
    <xf numFmtId="3" fontId="45" fillId="0" borderId="12" xfId="0" applyNumberFormat="1" applyFont="1" applyFill="1" applyBorder="1" applyAlignment="1">
      <alignment horizontal="center" vertical="center" textRotation="90" wrapText="1"/>
    </xf>
    <xf numFmtId="3" fontId="45" fillId="0" borderId="11" xfId="0" applyNumberFormat="1" applyFont="1" applyFill="1" applyBorder="1" applyAlignment="1">
      <alignment horizontal="center" vertical="center" textRotation="90" wrapText="1"/>
    </xf>
    <xf numFmtId="0" fontId="46" fillId="0" borderId="14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9" fillId="0" borderId="18" xfId="0" applyFont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3" fontId="45" fillId="0" borderId="13" xfId="0" applyNumberFormat="1" applyFont="1" applyFill="1" applyBorder="1" applyAlignment="1">
      <alignment horizontal="center" vertical="center" textRotation="90" wrapText="1"/>
    </xf>
    <xf numFmtId="3" fontId="45" fillId="0" borderId="10" xfId="0" applyNumberFormat="1" applyFont="1" applyFill="1" applyBorder="1" applyAlignment="1">
      <alignment horizontal="center" vertical="center" textRotation="90" wrapText="1"/>
    </xf>
    <xf numFmtId="3" fontId="45" fillId="0" borderId="14" xfId="0" applyNumberFormat="1" applyFont="1" applyFill="1" applyBorder="1" applyAlignment="1">
      <alignment horizontal="center" vertical="center" wrapText="1"/>
    </xf>
    <xf numFmtId="3" fontId="45" fillId="0" borderId="16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zoomScale="85" zoomScaleNormal="85" zoomScalePageLayoutView="0" workbookViewId="0" topLeftCell="A1">
      <selection activeCell="I2" sqref="I2:T2"/>
    </sheetView>
  </sheetViews>
  <sheetFormatPr defaultColWidth="9.140625" defaultRowHeight="15"/>
  <cols>
    <col min="1" max="1" width="6.140625" style="0" bestFit="1" customWidth="1"/>
    <col min="2" max="2" width="44.421875" style="0" customWidth="1"/>
    <col min="3" max="4" width="6.57421875" style="0" customWidth="1"/>
    <col min="5" max="5" width="23.00390625" style="0" bestFit="1" customWidth="1"/>
    <col min="6" max="7" width="4.00390625" style="0" bestFit="1" customWidth="1"/>
    <col min="8" max="11" width="8.7109375" style="3" customWidth="1"/>
    <col min="12" max="12" width="14.28125" style="3" bestFit="1" customWidth="1"/>
    <col min="13" max="13" width="9.57421875" style="3" bestFit="1" customWidth="1"/>
    <col min="14" max="14" width="14.28125" style="3" bestFit="1" customWidth="1"/>
    <col min="15" max="15" width="5.00390625" style="3" bestFit="1" customWidth="1"/>
    <col min="16" max="16" width="13.140625" style="3" customWidth="1"/>
    <col min="17" max="17" width="5.00390625" style="3" bestFit="1" customWidth="1"/>
    <col min="18" max="19" width="9.57421875" style="3" customWidth="1"/>
    <col min="20" max="20" width="11.28125" style="0" customWidth="1"/>
  </cols>
  <sheetData>
    <row r="1" spans="1:20" ht="34.5" customHeight="1">
      <c r="A1" s="1"/>
      <c r="B1" s="1"/>
      <c r="C1" s="1"/>
      <c r="D1" s="1"/>
      <c r="E1" s="1"/>
      <c r="F1" s="1"/>
      <c r="G1" s="1"/>
      <c r="H1" s="2"/>
      <c r="I1" s="61" t="s">
        <v>80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4.5" customHeight="1">
      <c r="A2" s="1"/>
      <c r="B2" s="1"/>
      <c r="C2" s="1"/>
      <c r="D2" s="1"/>
      <c r="E2" s="1"/>
      <c r="F2" s="1"/>
      <c r="G2" s="1"/>
      <c r="H2" s="2"/>
      <c r="I2" s="61" t="s">
        <v>112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51" customHeight="1">
      <c r="A3" s="79" t="s">
        <v>85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s="1" customFormat="1" ht="35.25" customHeight="1">
      <c r="A4" s="80" t="s">
        <v>0</v>
      </c>
      <c r="B4" s="80" t="s">
        <v>1</v>
      </c>
      <c r="C4" s="83" t="s">
        <v>2</v>
      </c>
      <c r="D4" s="84"/>
      <c r="E4" s="62" t="s">
        <v>3</v>
      </c>
      <c r="F4" s="62" t="s">
        <v>4</v>
      </c>
      <c r="G4" s="62" t="s">
        <v>5</v>
      </c>
      <c r="H4" s="75" t="s">
        <v>6</v>
      </c>
      <c r="I4" s="87" t="s">
        <v>7</v>
      </c>
      <c r="J4" s="88"/>
      <c r="K4" s="75" t="s">
        <v>8</v>
      </c>
      <c r="L4" s="71" t="s">
        <v>9</v>
      </c>
      <c r="M4" s="71"/>
      <c r="N4" s="71"/>
      <c r="O4" s="71"/>
      <c r="P4" s="71"/>
      <c r="Q4" s="71"/>
      <c r="R4" s="75" t="s">
        <v>10</v>
      </c>
      <c r="S4" s="75" t="s">
        <v>11</v>
      </c>
      <c r="T4" s="72" t="s">
        <v>12</v>
      </c>
    </row>
    <row r="5" spans="1:20" s="1" customFormat="1" ht="15" customHeight="1">
      <c r="A5" s="81"/>
      <c r="B5" s="81"/>
      <c r="C5" s="72" t="s">
        <v>13</v>
      </c>
      <c r="D5" s="72" t="s">
        <v>14</v>
      </c>
      <c r="E5" s="63"/>
      <c r="F5" s="63"/>
      <c r="G5" s="63"/>
      <c r="H5" s="85"/>
      <c r="I5" s="75" t="s">
        <v>15</v>
      </c>
      <c r="J5" s="75" t="s">
        <v>16</v>
      </c>
      <c r="K5" s="85"/>
      <c r="L5" s="86" t="s">
        <v>15</v>
      </c>
      <c r="M5" s="71" t="s">
        <v>17</v>
      </c>
      <c r="N5" s="71"/>
      <c r="O5" s="71"/>
      <c r="P5" s="71"/>
      <c r="Q5" s="71"/>
      <c r="R5" s="85"/>
      <c r="S5" s="85"/>
      <c r="T5" s="73"/>
    </row>
    <row r="6" spans="1:20" s="1" customFormat="1" ht="195" customHeight="1">
      <c r="A6" s="81"/>
      <c r="B6" s="81"/>
      <c r="C6" s="73"/>
      <c r="D6" s="73"/>
      <c r="E6" s="63"/>
      <c r="F6" s="63"/>
      <c r="G6" s="63"/>
      <c r="H6" s="76"/>
      <c r="I6" s="76"/>
      <c r="J6" s="76"/>
      <c r="K6" s="76"/>
      <c r="L6" s="86"/>
      <c r="M6" s="11" t="s">
        <v>18</v>
      </c>
      <c r="N6" s="11" t="s">
        <v>19</v>
      </c>
      <c r="O6" s="11" t="s">
        <v>20</v>
      </c>
      <c r="P6" s="11" t="s">
        <v>21</v>
      </c>
      <c r="Q6" s="11" t="s">
        <v>63</v>
      </c>
      <c r="R6" s="76"/>
      <c r="S6" s="76"/>
      <c r="T6" s="73"/>
    </row>
    <row r="7" spans="1:20" s="1" customFormat="1" ht="15">
      <c r="A7" s="82"/>
      <c r="B7" s="82"/>
      <c r="C7" s="74"/>
      <c r="D7" s="74"/>
      <c r="E7" s="64"/>
      <c r="F7" s="64"/>
      <c r="G7" s="64"/>
      <c r="H7" s="12" t="s">
        <v>22</v>
      </c>
      <c r="I7" s="12" t="s">
        <v>22</v>
      </c>
      <c r="J7" s="12" t="s">
        <v>22</v>
      </c>
      <c r="K7" s="12" t="s">
        <v>23</v>
      </c>
      <c r="L7" s="12" t="s">
        <v>24</v>
      </c>
      <c r="M7" s="12" t="s">
        <v>24</v>
      </c>
      <c r="N7" s="12" t="s">
        <v>24</v>
      </c>
      <c r="O7" s="12" t="s">
        <v>24</v>
      </c>
      <c r="P7" s="12" t="s">
        <v>24</v>
      </c>
      <c r="Q7" s="12"/>
      <c r="R7" s="12" t="s">
        <v>25</v>
      </c>
      <c r="S7" s="12" t="s">
        <v>25</v>
      </c>
      <c r="T7" s="74"/>
    </row>
    <row r="8" spans="1:20" s="1" customFormat="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</row>
    <row r="9" spans="1:20" s="9" customFormat="1" ht="15">
      <c r="A9" s="77" t="s">
        <v>61</v>
      </c>
      <c r="B9" s="78"/>
      <c r="C9" s="15"/>
      <c r="D9" s="15"/>
      <c r="E9" s="15"/>
      <c r="F9" s="15"/>
      <c r="G9" s="15"/>
      <c r="H9" s="16">
        <f aca="true" t="shared" si="0" ref="H9:Q9">H11+H18+H27</f>
        <v>6263.4</v>
      </c>
      <c r="I9" s="16">
        <f t="shared" si="0"/>
        <v>5445.55</v>
      </c>
      <c r="J9" s="16">
        <f t="shared" si="0"/>
        <v>3017.8900000000003</v>
      </c>
      <c r="K9" s="17">
        <f t="shared" si="0"/>
        <v>293</v>
      </c>
      <c r="L9" s="16">
        <f t="shared" si="0"/>
        <v>24901362</v>
      </c>
      <c r="M9" s="16">
        <f t="shared" si="0"/>
        <v>0</v>
      </c>
      <c r="N9" s="16">
        <f t="shared" si="0"/>
        <v>10885171.642829321</v>
      </c>
      <c r="O9" s="16">
        <f t="shared" si="0"/>
        <v>0</v>
      </c>
      <c r="P9" s="16">
        <f t="shared" si="0"/>
        <v>12798758.357170679</v>
      </c>
      <c r="Q9" s="16">
        <f t="shared" si="0"/>
        <v>0</v>
      </c>
      <c r="R9" s="16" t="s">
        <v>62</v>
      </c>
      <c r="S9" s="16" t="s">
        <v>62</v>
      </c>
      <c r="T9" s="15" t="s">
        <v>62</v>
      </c>
    </row>
    <row r="10" spans="1:20" s="9" customFormat="1" ht="15">
      <c r="A10" s="65" t="s">
        <v>66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</row>
    <row r="11" spans="1:20" s="9" customFormat="1" ht="15">
      <c r="A11" s="18" t="s">
        <v>26</v>
      </c>
      <c r="B11" s="19" t="s">
        <v>86</v>
      </c>
      <c r="C11" s="15" t="s">
        <v>62</v>
      </c>
      <c r="D11" s="15" t="s">
        <v>62</v>
      </c>
      <c r="E11" s="15" t="s">
        <v>62</v>
      </c>
      <c r="F11" s="15" t="s">
        <v>62</v>
      </c>
      <c r="G11" s="15" t="s">
        <v>62</v>
      </c>
      <c r="H11" s="16">
        <f aca="true" t="shared" si="1" ref="H11:Q11">SUM(H12:H16)</f>
        <v>1879</v>
      </c>
      <c r="I11" s="16">
        <f t="shared" si="1"/>
        <v>1632.44</v>
      </c>
      <c r="J11" s="16">
        <f t="shared" si="1"/>
        <v>963.22</v>
      </c>
      <c r="K11" s="44">
        <f t="shared" si="1"/>
        <v>93</v>
      </c>
      <c r="L11" s="43">
        <f t="shared" si="1"/>
        <v>7363027</v>
      </c>
      <c r="M11" s="43">
        <f t="shared" si="1"/>
        <v>0</v>
      </c>
      <c r="N11" s="43">
        <f t="shared" si="1"/>
        <v>3070600.96</v>
      </c>
      <c r="O11" s="43">
        <f t="shared" si="1"/>
        <v>0</v>
      </c>
      <c r="P11" s="43">
        <f t="shared" si="1"/>
        <v>4292426.04</v>
      </c>
      <c r="Q11" s="43">
        <f t="shared" si="1"/>
        <v>0</v>
      </c>
      <c r="R11" s="16" t="s">
        <v>62</v>
      </c>
      <c r="S11" s="16" t="s">
        <v>62</v>
      </c>
      <c r="T11" s="15" t="s">
        <v>62</v>
      </c>
    </row>
    <row r="12" spans="1:31" s="1" customFormat="1" ht="15">
      <c r="A12" s="20" t="s">
        <v>27</v>
      </c>
      <c r="B12" s="46" t="s">
        <v>92</v>
      </c>
      <c r="C12" s="53">
        <v>1965</v>
      </c>
      <c r="D12" s="53">
        <v>2015</v>
      </c>
      <c r="E12" s="54" t="s">
        <v>88</v>
      </c>
      <c r="F12" s="55">
        <v>2</v>
      </c>
      <c r="G12" s="55">
        <v>1</v>
      </c>
      <c r="H12" s="42">
        <v>375.5</v>
      </c>
      <c r="I12" s="42">
        <v>329.2</v>
      </c>
      <c r="J12" s="47">
        <v>164.13</v>
      </c>
      <c r="K12" s="56">
        <v>8</v>
      </c>
      <c r="L12" s="42">
        <f>SUM('Приложение 2'!C12)</f>
        <v>735625</v>
      </c>
      <c r="M12" s="42">
        <v>0</v>
      </c>
      <c r="N12" s="38">
        <f>L12-P12</f>
        <v>306777.4749705522</v>
      </c>
      <c r="O12" s="38">
        <v>0</v>
      </c>
      <c r="P12" s="38">
        <v>428847.5250294478</v>
      </c>
      <c r="Q12" s="38">
        <v>0</v>
      </c>
      <c r="R12" s="38">
        <f>L12/I12</f>
        <v>2234.5838396111785</v>
      </c>
      <c r="S12" s="38">
        <v>2945.2200000000003</v>
      </c>
      <c r="T12" s="39">
        <v>43100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" customFormat="1" ht="15">
      <c r="A13" s="20" t="s">
        <v>64</v>
      </c>
      <c r="B13" s="46" t="s">
        <v>98</v>
      </c>
      <c r="C13" s="57">
        <v>1966</v>
      </c>
      <c r="D13" s="57">
        <v>2015</v>
      </c>
      <c r="E13" s="54" t="s">
        <v>88</v>
      </c>
      <c r="F13" s="57">
        <v>2</v>
      </c>
      <c r="G13" s="57">
        <v>1</v>
      </c>
      <c r="H13" s="42">
        <v>374.4</v>
      </c>
      <c r="I13" s="42">
        <v>324</v>
      </c>
      <c r="J13" s="47">
        <v>151.7</v>
      </c>
      <c r="K13" s="56">
        <v>23</v>
      </c>
      <c r="L13" s="42">
        <f>SUM('Приложение 2'!C13)</f>
        <v>1103699</v>
      </c>
      <c r="M13" s="42">
        <v>0</v>
      </c>
      <c r="N13" s="38">
        <f>L13-P13</f>
        <v>460275.2657230566</v>
      </c>
      <c r="O13" s="21">
        <v>0</v>
      </c>
      <c r="P13" s="21">
        <v>643423.7342769434</v>
      </c>
      <c r="Q13" s="21">
        <v>0</v>
      </c>
      <c r="R13" s="21">
        <f>L13/I13</f>
        <v>3406.4783950617284</v>
      </c>
      <c r="S13" s="21">
        <v>5060.570000000001</v>
      </c>
      <c r="T13" s="22">
        <v>43100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" customFormat="1" ht="15">
      <c r="A14" s="37" t="s">
        <v>65</v>
      </c>
      <c r="B14" s="46" t="s">
        <v>97</v>
      </c>
      <c r="C14" s="53">
        <v>1966</v>
      </c>
      <c r="D14" s="53">
        <v>2016</v>
      </c>
      <c r="E14" s="54" t="s">
        <v>88</v>
      </c>
      <c r="F14" s="53">
        <v>2</v>
      </c>
      <c r="G14" s="53">
        <v>1</v>
      </c>
      <c r="H14" s="58">
        <v>376.6</v>
      </c>
      <c r="I14" s="58">
        <v>326.3</v>
      </c>
      <c r="J14" s="59">
        <v>190.78</v>
      </c>
      <c r="K14" s="60">
        <v>15</v>
      </c>
      <c r="L14" s="42">
        <f>SUM('Приложение 2'!C14)</f>
        <v>1110957</v>
      </c>
      <c r="M14" s="42">
        <v>0</v>
      </c>
      <c r="N14" s="38">
        <f>L14-P14</f>
        <v>463302.0673044822</v>
      </c>
      <c r="O14" s="38">
        <v>0</v>
      </c>
      <c r="P14" s="38">
        <v>647654.9326955178</v>
      </c>
      <c r="Q14" s="38">
        <v>0</v>
      </c>
      <c r="R14" s="38">
        <f>L14/I14</f>
        <v>3404.710389212381</v>
      </c>
      <c r="S14" s="38">
        <v>5060.570000000001</v>
      </c>
      <c r="T14" s="39">
        <v>43100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53" s="40" customFormat="1" ht="15">
      <c r="A15" s="20" t="s">
        <v>87</v>
      </c>
      <c r="B15" s="46" t="s">
        <v>102</v>
      </c>
      <c r="C15" s="57">
        <v>1969</v>
      </c>
      <c r="D15" s="57">
        <v>2016</v>
      </c>
      <c r="E15" s="54" t="s">
        <v>88</v>
      </c>
      <c r="F15" s="57">
        <v>2</v>
      </c>
      <c r="G15" s="57">
        <v>1</v>
      </c>
      <c r="H15" s="42">
        <v>382.6</v>
      </c>
      <c r="I15" s="42">
        <v>331.2</v>
      </c>
      <c r="J15" s="47">
        <v>256.62</v>
      </c>
      <c r="K15" s="56">
        <v>29</v>
      </c>
      <c r="L15" s="42">
        <f>SUM('Приложение 2'!C15)</f>
        <v>1126445</v>
      </c>
      <c r="M15" s="42">
        <v>0</v>
      </c>
      <c r="N15" s="38">
        <f>L15-P15</f>
        <v>469761.0233382548</v>
      </c>
      <c r="O15" s="21">
        <v>0</v>
      </c>
      <c r="P15" s="21">
        <v>656683.9766617452</v>
      </c>
      <c r="Q15" s="21">
        <v>0</v>
      </c>
      <c r="R15" s="21">
        <f>L15/I15</f>
        <v>3401.102053140097</v>
      </c>
      <c r="S15" s="21">
        <v>5060.570000000001</v>
      </c>
      <c r="T15" s="22">
        <v>43100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1:31" s="41" customFormat="1" ht="15">
      <c r="A16" s="20" t="s">
        <v>89</v>
      </c>
      <c r="B16" s="46" t="s">
        <v>103</v>
      </c>
      <c r="C16" s="57">
        <v>1967</v>
      </c>
      <c r="D16" s="57">
        <v>2010</v>
      </c>
      <c r="E16" s="54" t="s">
        <v>88</v>
      </c>
      <c r="F16" s="57">
        <v>2</v>
      </c>
      <c r="G16" s="57">
        <v>1</v>
      </c>
      <c r="H16" s="42">
        <v>369.9</v>
      </c>
      <c r="I16" s="42">
        <v>321.74</v>
      </c>
      <c r="J16" s="47">
        <v>199.99</v>
      </c>
      <c r="K16" s="56">
        <v>18</v>
      </c>
      <c r="L16" s="42">
        <f>SUM('Приложение 2'!C16)</f>
        <v>3286301</v>
      </c>
      <c r="M16" s="42">
        <v>0</v>
      </c>
      <c r="N16" s="21">
        <f>L16-P16</f>
        <v>1370485.1286636542</v>
      </c>
      <c r="O16" s="21">
        <v>0</v>
      </c>
      <c r="P16" s="21">
        <v>1915815.8713363458</v>
      </c>
      <c r="Q16" s="21">
        <v>0</v>
      </c>
      <c r="R16" s="21">
        <f>L16/I16</f>
        <v>10214.151177969788</v>
      </c>
      <c r="S16" s="21">
        <v>13497.719999999998</v>
      </c>
      <c r="T16" s="22">
        <v>43100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10" customFormat="1" ht="15">
      <c r="A17" s="68" t="s">
        <v>67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20" s="9" customFormat="1" ht="15">
      <c r="A18" s="18" t="s">
        <v>26</v>
      </c>
      <c r="B18" s="19" t="s">
        <v>86</v>
      </c>
      <c r="C18" s="15" t="s">
        <v>62</v>
      </c>
      <c r="D18" s="15" t="s">
        <v>62</v>
      </c>
      <c r="E18" s="15" t="s">
        <v>62</v>
      </c>
      <c r="F18" s="15" t="s">
        <v>62</v>
      </c>
      <c r="G18" s="15" t="s">
        <v>62</v>
      </c>
      <c r="H18" s="16">
        <f aca="true" t="shared" si="2" ref="H18:Q18">SUM(H19:H25)</f>
        <v>2863.8999999999996</v>
      </c>
      <c r="I18" s="16">
        <f t="shared" si="2"/>
        <v>2475.82</v>
      </c>
      <c r="J18" s="16">
        <f t="shared" si="2"/>
        <v>1293.25</v>
      </c>
      <c r="K18" s="16">
        <f t="shared" si="2"/>
        <v>156</v>
      </c>
      <c r="L18" s="16">
        <f t="shared" si="2"/>
        <v>8382527</v>
      </c>
      <c r="M18" s="16">
        <f t="shared" si="2"/>
        <v>0</v>
      </c>
      <c r="N18" s="16">
        <f t="shared" si="2"/>
        <v>3895905.9999999995</v>
      </c>
      <c r="O18" s="16">
        <f t="shared" si="2"/>
        <v>0</v>
      </c>
      <c r="P18" s="16">
        <f t="shared" si="2"/>
        <v>4486621</v>
      </c>
      <c r="Q18" s="16">
        <f t="shared" si="2"/>
        <v>0</v>
      </c>
      <c r="R18" s="16" t="s">
        <v>62</v>
      </c>
      <c r="S18" s="16" t="s">
        <v>62</v>
      </c>
      <c r="T18" s="15" t="s">
        <v>62</v>
      </c>
    </row>
    <row r="19" spans="1:31" s="23" customFormat="1" ht="15">
      <c r="A19" s="20" t="s">
        <v>27</v>
      </c>
      <c r="B19" s="45" t="s">
        <v>94</v>
      </c>
      <c r="C19" s="57">
        <v>1967</v>
      </c>
      <c r="D19" s="57">
        <v>2015</v>
      </c>
      <c r="E19" s="54" t="s">
        <v>88</v>
      </c>
      <c r="F19" s="57">
        <v>2</v>
      </c>
      <c r="G19" s="57">
        <v>1</v>
      </c>
      <c r="H19" s="42">
        <v>372.4</v>
      </c>
      <c r="I19" s="42">
        <v>322.2</v>
      </c>
      <c r="J19" s="47">
        <v>113.5</v>
      </c>
      <c r="K19" s="56">
        <v>29</v>
      </c>
      <c r="L19" s="21">
        <f>SUM('Приложение 2'!C19)</f>
        <v>1098014</v>
      </c>
      <c r="M19" s="21">
        <v>0</v>
      </c>
      <c r="N19" s="21">
        <f>L19-P19</f>
        <v>510318.58658898436</v>
      </c>
      <c r="O19" s="21">
        <v>0</v>
      </c>
      <c r="P19" s="21">
        <v>587695.4134110156</v>
      </c>
      <c r="Q19" s="21">
        <v>0</v>
      </c>
      <c r="R19" s="21">
        <f aca="true" t="shared" si="3" ref="R19:R25">L19/I19</f>
        <v>3407.864680322781</v>
      </c>
      <c r="S19" s="38">
        <v>5060.570000000001</v>
      </c>
      <c r="T19" s="22">
        <v>43465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23" customFormat="1" ht="15">
      <c r="A20" s="20" t="s">
        <v>64</v>
      </c>
      <c r="B20" s="45" t="s">
        <v>99</v>
      </c>
      <c r="C20" s="53">
        <v>1968</v>
      </c>
      <c r="D20" s="53">
        <v>2015</v>
      </c>
      <c r="E20" s="54" t="s">
        <v>88</v>
      </c>
      <c r="F20" s="55">
        <v>2</v>
      </c>
      <c r="G20" s="55">
        <v>1</v>
      </c>
      <c r="H20" s="42">
        <v>373</v>
      </c>
      <c r="I20" s="47">
        <v>324.2</v>
      </c>
      <c r="J20" s="47">
        <v>201.3</v>
      </c>
      <c r="K20" s="56">
        <v>22</v>
      </c>
      <c r="L20" s="21">
        <f>SUM('Приложение 2'!C20)</f>
        <v>1104303</v>
      </c>
      <c r="M20" s="21">
        <v>0</v>
      </c>
      <c r="N20" s="21">
        <f aca="true" t="shared" si="4" ref="N20:N25">L20-P20</f>
        <v>513241.4943033288</v>
      </c>
      <c r="O20" s="21">
        <v>0</v>
      </c>
      <c r="P20" s="21">
        <v>591061.5056966712</v>
      </c>
      <c r="Q20" s="21">
        <v>0</v>
      </c>
      <c r="R20" s="21">
        <f t="shared" si="3"/>
        <v>3406.239975323874</v>
      </c>
      <c r="S20" s="21">
        <v>5060.570000000001</v>
      </c>
      <c r="T20" s="22">
        <v>43465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23" customFormat="1" ht="15">
      <c r="A21" s="20" t="s">
        <v>65</v>
      </c>
      <c r="B21" s="45" t="s">
        <v>100</v>
      </c>
      <c r="C21" s="57">
        <v>1968</v>
      </c>
      <c r="D21" s="57">
        <v>2015</v>
      </c>
      <c r="E21" s="54" t="s">
        <v>88</v>
      </c>
      <c r="F21" s="55">
        <v>2</v>
      </c>
      <c r="G21" s="55">
        <v>1</v>
      </c>
      <c r="H21" s="42">
        <v>388.2</v>
      </c>
      <c r="I21" s="42">
        <v>337</v>
      </c>
      <c r="J21" s="47">
        <v>86.8</v>
      </c>
      <c r="K21" s="56">
        <v>29</v>
      </c>
      <c r="L21" s="21">
        <f>SUM('Приложение 2'!C21)</f>
        <v>1144750</v>
      </c>
      <c r="M21" s="21">
        <v>0</v>
      </c>
      <c r="N21" s="21">
        <f t="shared" si="4"/>
        <v>532039.8483058867</v>
      </c>
      <c r="O21" s="21">
        <v>0</v>
      </c>
      <c r="P21" s="21">
        <v>612710.1516941133</v>
      </c>
      <c r="Q21" s="21">
        <v>0</v>
      </c>
      <c r="R21" s="21">
        <f t="shared" si="3"/>
        <v>3396.8842729970324</v>
      </c>
      <c r="S21" s="21">
        <v>5060.570000000001</v>
      </c>
      <c r="T21" s="22">
        <v>43465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23" customFormat="1" ht="15">
      <c r="A22" s="20" t="s">
        <v>87</v>
      </c>
      <c r="B22" s="45" t="s">
        <v>101</v>
      </c>
      <c r="C22" s="57">
        <v>1969</v>
      </c>
      <c r="D22" s="57">
        <v>2015</v>
      </c>
      <c r="E22" s="54" t="s">
        <v>88</v>
      </c>
      <c r="F22" s="55">
        <v>2</v>
      </c>
      <c r="G22" s="55">
        <v>1</v>
      </c>
      <c r="H22" s="42">
        <v>378.8</v>
      </c>
      <c r="I22" s="42">
        <v>326.6</v>
      </c>
      <c r="J22" s="47">
        <v>252</v>
      </c>
      <c r="K22" s="56">
        <v>18</v>
      </c>
      <c r="L22" s="21">
        <f>SUM('Приложение 2'!C22)</f>
        <v>1111937</v>
      </c>
      <c r="M22" s="21">
        <v>0</v>
      </c>
      <c r="N22" s="21">
        <f t="shared" si="4"/>
        <v>516789.51107726817</v>
      </c>
      <c r="O22" s="21">
        <v>0</v>
      </c>
      <c r="P22" s="21">
        <v>595147.4889227318</v>
      </c>
      <c r="Q22" s="21">
        <v>0</v>
      </c>
      <c r="R22" s="21">
        <f t="shared" si="3"/>
        <v>3404.5835884874464</v>
      </c>
      <c r="S22" s="21">
        <v>5060.570000000001</v>
      </c>
      <c r="T22" s="22">
        <v>43465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23" customFormat="1" ht="15">
      <c r="A23" s="20" t="s">
        <v>89</v>
      </c>
      <c r="B23" s="46" t="s">
        <v>95</v>
      </c>
      <c r="C23" s="57">
        <v>1968</v>
      </c>
      <c r="D23" s="57">
        <v>2016</v>
      </c>
      <c r="E23" s="54" t="s">
        <v>88</v>
      </c>
      <c r="F23" s="57">
        <v>2</v>
      </c>
      <c r="G23" s="57">
        <v>1</v>
      </c>
      <c r="H23" s="42">
        <v>374.4</v>
      </c>
      <c r="I23" s="42">
        <v>323.52</v>
      </c>
      <c r="J23" s="47">
        <v>323.52</v>
      </c>
      <c r="K23" s="56">
        <v>13</v>
      </c>
      <c r="L23" s="21">
        <f>SUM('Приложение 2'!C23)</f>
        <v>1102193</v>
      </c>
      <c r="M23" s="42">
        <v>0</v>
      </c>
      <c r="N23" s="21">
        <f t="shared" si="4"/>
        <v>512260.83994217974</v>
      </c>
      <c r="O23" s="42">
        <v>0</v>
      </c>
      <c r="P23" s="21">
        <v>589932.1600578203</v>
      </c>
      <c r="Q23" s="21">
        <v>0</v>
      </c>
      <c r="R23" s="21">
        <f t="shared" si="3"/>
        <v>3406.877472799209</v>
      </c>
      <c r="S23" s="21">
        <v>5060.570000000001</v>
      </c>
      <c r="T23" s="22">
        <v>43465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23" customFormat="1" ht="15">
      <c r="A24" s="20" t="s">
        <v>109</v>
      </c>
      <c r="B24" s="45" t="s">
        <v>96</v>
      </c>
      <c r="C24" s="57">
        <v>1968</v>
      </c>
      <c r="D24" s="57">
        <v>2010</v>
      </c>
      <c r="E24" s="54" t="s">
        <v>88</v>
      </c>
      <c r="F24" s="57">
        <v>2</v>
      </c>
      <c r="G24" s="57">
        <v>1</v>
      </c>
      <c r="H24" s="42">
        <v>395.1</v>
      </c>
      <c r="I24" s="42">
        <v>340.73</v>
      </c>
      <c r="J24" s="47">
        <v>79.84</v>
      </c>
      <c r="K24" s="56">
        <v>19</v>
      </c>
      <c r="L24" s="21">
        <f>SUM('Приложение 2'!C24)</f>
        <v>1156579</v>
      </c>
      <c r="M24" s="42">
        <v>0</v>
      </c>
      <c r="N24" s="21">
        <f t="shared" si="4"/>
        <v>537537.5546746226</v>
      </c>
      <c r="O24" s="42">
        <v>0</v>
      </c>
      <c r="P24" s="21">
        <v>619041.4453253774</v>
      </c>
      <c r="Q24" s="21">
        <v>0</v>
      </c>
      <c r="R24" s="21">
        <f t="shared" si="3"/>
        <v>3394.414932644616</v>
      </c>
      <c r="S24" s="21">
        <v>5060.570000000001</v>
      </c>
      <c r="T24" s="22">
        <v>43465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23" customFormat="1" ht="15">
      <c r="A25" s="20" t="s">
        <v>110</v>
      </c>
      <c r="B25" s="45" t="s">
        <v>105</v>
      </c>
      <c r="C25" s="57">
        <v>1970</v>
      </c>
      <c r="D25" s="57">
        <v>2016</v>
      </c>
      <c r="E25" s="54" t="s">
        <v>88</v>
      </c>
      <c r="F25" s="55">
        <v>2</v>
      </c>
      <c r="G25" s="55">
        <v>2</v>
      </c>
      <c r="H25" s="42">
        <v>582</v>
      </c>
      <c r="I25" s="42">
        <v>501.57</v>
      </c>
      <c r="J25" s="47">
        <v>236.29</v>
      </c>
      <c r="K25" s="56">
        <v>26</v>
      </c>
      <c r="L25" s="21">
        <f>SUM('Приложение 2'!C25)</f>
        <v>1664751</v>
      </c>
      <c r="M25" s="42">
        <v>0</v>
      </c>
      <c r="N25" s="21">
        <f t="shared" si="4"/>
        <v>773718.1651077294</v>
      </c>
      <c r="O25" s="42">
        <v>0</v>
      </c>
      <c r="P25" s="21">
        <v>891032.8348922706</v>
      </c>
      <c r="Q25" s="21">
        <v>0</v>
      </c>
      <c r="R25" s="21">
        <f t="shared" si="3"/>
        <v>3319.080088522041</v>
      </c>
      <c r="S25" s="21">
        <v>5060.570000000001</v>
      </c>
      <c r="T25" s="22">
        <v>43465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0" customFormat="1" ht="15">
      <c r="A26" s="68" t="s">
        <v>68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20" s="9" customFormat="1" ht="15">
      <c r="A27" s="18" t="s">
        <v>26</v>
      </c>
      <c r="B27" s="19" t="s">
        <v>86</v>
      </c>
      <c r="C27" s="15" t="s">
        <v>62</v>
      </c>
      <c r="D27" s="15" t="s">
        <v>62</v>
      </c>
      <c r="E27" s="15" t="s">
        <v>62</v>
      </c>
      <c r="F27" s="15" t="s">
        <v>62</v>
      </c>
      <c r="G27" s="15" t="s">
        <v>62</v>
      </c>
      <c r="H27" s="16">
        <f>SUM(H28:H30)</f>
        <v>1520.5</v>
      </c>
      <c r="I27" s="16">
        <f>SUM(I28:I30)</f>
        <v>1337.29</v>
      </c>
      <c r="J27" s="30">
        <f>SUM(J28:J29)</f>
        <v>761.4200000000001</v>
      </c>
      <c r="K27" s="44">
        <f>SUM(K28:K29)</f>
        <v>44</v>
      </c>
      <c r="L27" s="16">
        <f>SUM(L28:L30)</f>
        <v>9155808</v>
      </c>
      <c r="M27" s="16">
        <f>SUM(M28:M29)</f>
        <v>0</v>
      </c>
      <c r="N27" s="16">
        <f>SUM(N28:N29)</f>
        <v>3918664.6828293214</v>
      </c>
      <c r="O27" s="16">
        <f>SUM(O28:O29)</f>
        <v>0</v>
      </c>
      <c r="P27" s="16">
        <f>SUM(P28:P29)</f>
        <v>4019711.3171706786</v>
      </c>
      <c r="Q27" s="16">
        <f>SUM(Q28:Q29)</f>
        <v>0</v>
      </c>
      <c r="R27" s="16" t="s">
        <v>62</v>
      </c>
      <c r="S27" s="16" t="s">
        <v>62</v>
      </c>
      <c r="T27" s="15" t="s">
        <v>62</v>
      </c>
    </row>
    <row r="28" spans="1:31" s="24" customFormat="1" ht="15">
      <c r="A28" s="20" t="s">
        <v>27</v>
      </c>
      <c r="B28" s="45" t="s">
        <v>107</v>
      </c>
      <c r="C28" s="57">
        <v>1970</v>
      </c>
      <c r="D28" s="57">
        <v>2016</v>
      </c>
      <c r="E28" s="54" t="s">
        <v>88</v>
      </c>
      <c r="F28" s="57">
        <v>2</v>
      </c>
      <c r="G28" s="57">
        <v>3</v>
      </c>
      <c r="H28" s="42">
        <v>578.9</v>
      </c>
      <c r="I28" s="42">
        <v>511.77</v>
      </c>
      <c r="J28" s="47">
        <v>347.5</v>
      </c>
      <c r="K28" s="56">
        <v>25</v>
      </c>
      <c r="L28" s="21">
        <f>SUM('Приложение 2'!C28)</f>
        <v>3433916</v>
      </c>
      <c r="M28" s="21">
        <v>0</v>
      </c>
      <c r="N28" s="21">
        <f>L28-P28</f>
        <v>1695103.0479033156</v>
      </c>
      <c r="O28" s="21">
        <v>0</v>
      </c>
      <c r="P28" s="21">
        <v>1738812.9520966844</v>
      </c>
      <c r="Q28" s="21">
        <v>0</v>
      </c>
      <c r="R28" s="21">
        <f>L28/I28</f>
        <v>6709.881392031577</v>
      </c>
      <c r="S28" s="21">
        <v>8155.34</v>
      </c>
      <c r="T28" s="22">
        <v>43830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24" customFormat="1" ht="15">
      <c r="A29" s="20" t="s">
        <v>64</v>
      </c>
      <c r="B29" s="46" t="s">
        <v>106</v>
      </c>
      <c r="C29" s="57">
        <v>1969</v>
      </c>
      <c r="D29" s="57">
        <v>2015</v>
      </c>
      <c r="E29" s="54" t="s">
        <v>88</v>
      </c>
      <c r="F29" s="57">
        <v>2</v>
      </c>
      <c r="G29" s="57">
        <v>3</v>
      </c>
      <c r="H29" s="42">
        <v>571.7</v>
      </c>
      <c r="I29" s="42">
        <v>505.52</v>
      </c>
      <c r="J29" s="47">
        <v>413.92</v>
      </c>
      <c r="K29" s="56">
        <v>19</v>
      </c>
      <c r="L29" s="21">
        <f>SUM('Приложение 2'!C29)</f>
        <v>4504460</v>
      </c>
      <c r="M29" s="21">
        <v>0</v>
      </c>
      <c r="N29" s="21">
        <f>L29-P29</f>
        <v>2223561.6349260057</v>
      </c>
      <c r="O29" s="21">
        <v>0</v>
      </c>
      <c r="P29" s="21">
        <v>2280898.3650739943</v>
      </c>
      <c r="Q29" s="21">
        <v>0</v>
      </c>
      <c r="R29" s="21">
        <f>L29/I29</f>
        <v>8910.54755499288</v>
      </c>
      <c r="S29" s="21">
        <v>11100.56</v>
      </c>
      <c r="T29" s="22">
        <v>43830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24" customFormat="1" ht="15">
      <c r="A30" s="20" t="s">
        <v>65</v>
      </c>
      <c r="B30" s="45" t="s">
        <v>111</v>
      </c>
      <c r="C30" s="57">
        <v>1969</v>
      </c>
      <c r="D30" s="57">
        <v>2016</v>
      </c>
      <c r="E30" s="54" t="s">
        <v>88</v>
      </c>
      <c r="F30" s="57">
        <v>2</v>
      </c>
      <c r="G30" s="57">
        <v>1</v>
      </c>
      <c r="H30" s="42">
        <v>369.9</v>
      </c>
      <c r="I30" s="42">
        <v>320</v>
      </c>
      <c r="J30" s="47">
        <v>39</v>
      </c>
      <c r="K30" s="56">
        <v>16</v>
      </c>
      <c r="L30" s="21">
        <f>SUM('Приложение 2'!C30)</f>
        <v>1217432</v>
      </c>
      <c r="M30" s="21">
        <v>0</v>
      </c>
      <c r="N30" s="21">
        <f>L30-P30</f>
        <v>600967.727170679</v>
      </c>
      <c r="O30" s="21">
        <v>0</v>
      </c>
      <c r="P30" s="21">
        <v>616464.272829321</v>
      </c>
      <c r="Q30" s="21">
        <v>0</v>
      </c>
      <c r="R30" s="21">
        <f>L30/I30</f>
        <v>3804.475</v>
      </c>
      <c r="S30" s="21">
        <v>5455.47</v>
      </c>
      <c r="T30" s="22">
        <v>43830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</sheetData>
  <sheetProtection/>
  <mergeCells count="26">
    <mergeCell ref="S4:S6"/>
    <mergeCell ref="T4:T7"/>
    <mergeCell ref="L5:L6"/>
    <mergeCell ref="G4:G7"/>
    <mergeCell ref="I4:J4"/>
    <mergeCell ref="F4:F7"/>
    <mergeCell ref="I1:T1"/>
    <mergeCell ref="A3:T3"/>
    <mergeCell ref="A4:A7"/>
    <mergeCell ref="B4:B7"/>
    <mergeCell ref="C4:D4"/>
    <mergeCell ref="H4:H6"/>
    <mergeCell ref="J5:J6"/>
    <mergeCell ref="K4:K6"/>
    <mergeCell ref="R4:R6"/>
    <mergeCell ref="C5:C7"/>
    <mergeCell ref="I2:T2"/>
    <mergeCell ref="E4:E7"/>
    <mergeCell ref="A10:T10"/>
    <mergeCell ref="A26:T26"/>
    <mergeCell ref="A17:T17"/>
    <mergeCell ref="L4:Q4"/>
    <mergeCell ref="M5:Q5"/>
    <mergeCell ref="D5:D7"/>
    <mergeCell ref="I5:I6"/>
    <mergeCell ref="A9:B9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="80" zoomScaleNormal="80" zoomScaleSheetLayoutView="80" zoomScalePageLayoutView="0" workbookViewId="0" topLeftCell="A1">
      <selection activeCell="M2" sqref="M2:V2"/>
    </sheetView>
  </sheetViews>
  <sheetFormatPr defaultColWidth="9.140625" defaultRowHeight="15"/>
  <cols>
    <col min="1" max="1" width="6.57421875" style="5" bestFit="1" customWidth="1"/>
    <col min="2" max="2" width="47.7109375" style="5" customWidth="1"/>
    <col min="3" max="3" width="14.57421875" style="5" customWidth="1"/>
    <col min="4" max="4" width="15.57421875" style="5" customWidth="1"/>
    <col min="5" max="5" width="12.421875" style="5" bestFit="1" customWidth="1"/>
    <col min="6" max="6" width="11.28125" style="5" bestFit="1" customWidth="1"/>
    <col min="7" max="7" width="5.28125" style="5" bestFit="1" customWidth="1"/>
    <col min="8" max="8" width="12.8515625" style="5" customWidth="1"/>
    <col min="9" max="9" width="13.140625" style="5" bestFit="1" customWidth="1"/>
    <col min="10" max="11" width="7.28125" style="5" customWidth="1"/>
    <col min="12" max="12" width="10.28125" style="5" customWidth="1"/>
    <col min="13" max="13" width="12.140625" style="5" customWidth="1"/>
    <col min="14" max="14" width="5.421875" style="5" bestFit="1" customWidth="1"/>
    <col min="15" max="15" width="6.140625" style="5" bestFit="1" customWidth="1"/>
    <col min="16" max="16" width="5.7109375" style="5" bestFit="1" customWidth="1"/>
    <col min="17" max="17" width="5.28125" style="5" bestFit="1" customWidth="1"/>
    <col min="18" max="18" width="5.8515625" style="5" customWidth="1"/>
    <col min="19" max="19" width="5.140625" style="5" bestFit="1" customWidth="1"/>
    <col min="20" max="20" width="16.7109375" style="5" customWidth="1"/>
    <col min="21" max="21" width="15.421875" style="5" customWidth="1"/>
    <col min="22" max="22" width="12.8515625" style="5" bestFit="1" customWidth="1"/>
    <col min="23" max="16384" width="9.140625" style="5" customWidth="1"/>
  </cols>
  <sheetData>
    <row r="1" spans="1:22" ht="36" customHeight="1">
      <c r="A1"/>
      <c r="B1"/>
      <c r="C1"/>
      <c r="D1"/>
      <c r="E1"/>
      <c r="F1"/>
      <c r="G1"/>
      <c r="H1"/>
      <c r="I1"/>
      <c r="J1"/>
      <c r="K1"/>
      <c r="L1"/>
      <c r="M1" s="61" t="s">
        <v>81</v>
      </c>
      <c r="N1" s="61"/>
      <c r="O1" s="61"/>
      <c r="P1" s="61"/>
      <c r="Q1" s="61"/>
      <c r="R1" s="61"/>
      <c r="S1" s="61"/>
      <c r="T1" s="61"/>
      <c r="U1" s="61"/>
      <c r="V1" s="61"/>
    </row>
    <row r="2" spans="1:22" ht="36" customHeight="1">
      <c r="A2"/>
      <c r="B2"/>
      <c r="C2"/>
      <c r="D2"/>
      <c r="E2"/>
      <c r="F2"/>
      <c r="G2"/>
      <c r="H2"/>
      <c r="I2"/>
      <c r="J2"/>
      <c r="K2"/>
      <c r="L2"/>
      <c r="M2" s="61" t="s">
        <v>113</v>
      </c>
      <c r="N2" s="61"/>
      <c r="O2" s="61"/>
      <c r="P2" s="61"/>
      <c r="Q2" s="61"/>
      <c r="R2" s="61"/>
      <c r="S2" s="61"/>
      <c r="T2" s="61"/>
      <c r="U2" s="61"/>
      <c r="V2" s="61"/>
    </row>
    <row r="3" spans="1:22" ht="50.25" customHeight="1">
      <c r="A3" s="79" t="s">
        <v>84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s="25" customFormat="1" ht="33" customHeight="1">
      <c r="A4" s="93" t="s">
        <v>28</v>
      </c>
      <c r="B4" s="93" t="s">
        <v>1</v>
      </c>
      <c r="C4" s="93" t="s">
        <v>29</v>
      </c>
      <c r="D4" s="89" t="s">
        <v>30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  <c r="T4" s="92" t="s">
        <v>48</v>
      </c>
      <c r="U4" s="92"/>
      <c r="V4" s="92"/>
    </row>
    <row r="5" spans="1:22" s="4" customFormat="1" ht="15" customHeight="1">
      <c r="A5" s="94"/>
      <c r="B5" s="94"/>
      <c r="C5" s="94"/>
      <c r="D5" s="108" t="s">
        <v>31</v>
      </c>
      <c r="E5" s="109"/>
      <c r="F5" s="109"/>
      <c r="G5" s="109"/>
      <c r="H5" s="109"/>
      <c r="I5" s="110"/>
      <c r="J5" s="101" t="s">
        <v>32</v>
      </c>
      <c r="K5" s="102"/>
      <c r="L5" s="101" t="s">
        <v>33</v>
      </c>
      <c r="M5" s="102"/>
      <c r="N5" s="101" t="s">
        <v>34</v>
      </c>
      <c r="O5" s="102"/>
      <c r="P5" s="101" t="s">
        <v>35</v>
      </c>
      <c r="Q5" s="102"/>
      <c r="R5" s="101" t="s">
        <v>36</v>
      </c>
      <c r="S5" s="102"/>
      <c r="T5" s="93" t="s">
        <v>49</v>
      </c>
      <c r="U5" s="93" t="s">
        <v>50</v>
      </c>
      <c r="V5" s="93" t="s">
        <v>37</v>
      </c>
    </row>
    <row r="6" spans="1:22" s="4" customFormat="1" ht="47.25" customHeight="1">
      <c r="A6" s="95"/>
      <c r="B6" s="95"/>
      <c r="C6" s="95"/>
      <c r="D6" s="26" t="s">
        <v>54</v>
      </c>
      <c r="E6" s="26" t="s">
        <v>55</v>
      </c>
      <c r="F6" s="26" t="s">
        <v>56</v>
      </c>
      <c r="G6" s="26" t="s">
        <v>57</v>
      </c>
      <c r="H6" s="26" t="s">
        <v>60</v>
      </c>
      <c r="I6" s="26" t="s">
        <v>59</v>
      </c>
      <c r="J6" s="103"/>
      <c r="K6" s="104"/>
      <c r="L6" s="103"/>
      <c r="M6" s="104"/>
      <c r="N6" s="103"/>
      <c r="O6" s="104"/>
      <c r="P6" s="103"/>
      <c r="Q6" s="104"/>
      <c r="R6" s="103"/>
      <c r="S6" s="104"/>
      <c r="T6" s="95"/>
      <c r="U6" s="95"/>
      <c r="V6" s="95"/>
    </row>
    <row r="7" spans="1:22" s="4" customFormat="1" ht="30">
      <c r="A7" s="27"/>
      <c r="B7" s="27"/>
      <c r="C7" s="26" t="s">
        <v>24</v>
      </c>
      <c r="D7" s="26" t="s">
        <v>24</v>
      </c>
      <c r="E7" s="26" t="s">
        <v>24</v>
      </c>
      <c r="F7" s="26" t="s">
        <v>24</v>
      </c>
      <c r="G7" s="26" t="s">
        <v>24</v>
      </c>
      <c r="H7" s="26" t="s">
        <v>24</v>
      </c>
      <c r="I7" s="26" t="s">
        <v>24</v>
      </c>
      <c r="J7" s="26" t="s">
        <v>38</v>
      </c>
      <c r="K7" s="26" t="s">
        <v>24</v>
      </c>
      <c r="L7" s="26" t="s">
        <v>39</v>
      </c>
      <c r="M7" s="26" t="s">
        <v>24</v>
      </c>
      <c r="N7" s="26" t="s">
        <v>39</v>
      </c>
      <c r="O7" s="26" t="s">
        <v>24</v>
      </c>
      <c r="P7" s="26" t="s">
        <v>39</v>
      </c>
      <c r="Q7" s="26" t="s">
        <v>24</v>
      </c>
      <c r="R7" s="26" t="s">
        <v>40</v>
      </c>
      <c r="S7" s="26" t="s">
        <v>24</v>
      </c>
      <c r="T7" s="26" t="s">
        <v>24</v>
      </c>
      <c r="U7" s="26" t="s">
        <v>41</v>
      </c>
      <c r="V7" s="26" t="s">
        <v>24</v>
      </c>
    </row>
    <row r="8" spans="1:22" s="4" customFormat="1" ht="15">
      <c r="A8" s="28">
        <v>1</v>
      </c>
      <c r="B8" s="28">
        <v>2</v>
      </c>
      <c r="C8" s="28">
        <v>3</v>
      </c>
      <c r="D8" s="28">
        <v>4</v>
      </c>
      <c r="E8" s="28" t="s">
        <v>42</v>
      </c>
      <c r="F8" s="28" t="s">
        <v>43</v>
      </c>
      <c r="G8" s="28" t="s">
        <v>44</v>
      </c>
      <c r="H8" s="28" t="s">
        <v>45</v>
      </c>
      <c r="I8" s="28" t="s">
        <v>46</v>
      </c>
      <c r="J8" s="28">
        <v>5</v>
      </c>
      <c r="K8" s="28">
        <v>6</v>
      </c>
      <c r="L8" s="28">
        <v>7</v>
      </c>
      <c r="M8" s="28">
        <v>8</v>
      </c>
      <c r="N8" s="28">
        <v>9</v>
      </c>
      <c r="O8" s="28">
        <v>10</v>
      </c>
      <c r="P8" s="28">
        <v>11</v>
      </c>
      <c r="Q8" s="28">
        <v>12</v>
      </c>
      <c r="R8" s="28">
        <v>13</v>
      </c>
      <c r="S8" s="28">
        <v>14</v>
      </c>
      <c r="T8" s="28">
        <v>15</v>
      </c>
      <c r="U8" s="28">
        <v>16</v>
      </c>
      <c r="V8" s="28">
        <v>18</v>
      </c>
    </row>
    <row r="9" spans="1:32" s="8" customFormat="1" ht="15">
      <c r="A9" s="99" t="s">
        <v>61</v>
      </c>
      <c r="B9" s="100"/>
      <c r="C9" s="29">
        <f aca="true" t="shared" si="0" ref="C9:V9">C11+C18+C27</f>
        <v>24901362</v>
      </c>
      <c r="D9" s="29">
        <f t="shared" si="0"/>
        <v>13216289</v>
      </c>
      <c r="E9" s="29">
        <f t="shared" si="0"/>
        <v>0</v>
      </c>
      <c r="F9" s="29">
        <f t="shared" si="0"/>
        <v>805370</v>
      </c>
      <c r="G9" s="29">
        <f t="shared" si="0"/>
        <v>0</v>
      </c>
      <c r="H9" s="29">
        <f t="shared" si="0"/>
        <v>8042923</v>
      </c>
      <c r="I9" s="29">
        <f t="shared" si="0"/>
        <v>4367996</v>
      </c>
      <c r="J9" s="29">
        <f t="shared" si="0"/>
        <v>0</v>
      </c>
      <c r="K9" s="29">
        <f t="shared" si="0"/>
        <v>0</v>
      </c>
      <c r="L9" s="29">
        <f t="shared" si="0"/>
        <v>640</v>
      </c>
      <c r="M9" s="29">
        <f t="shared" si="0"/>
        <v>5558116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916066</v>
      </c>
      <c r="X9" s="4"/>
      <c r="Y9" s="4"/>
      <c r="Z9" s="4"/>
      <c r="AA9" s="4"/>
      <c r="AB9" s="4"/>
      <c r="AC9" s="4"/>
      <c r="AD9" s="4"/>
      <c r="AE9" s="4"/>
      <c r="AF9" s="4"/>
    </row>
    <row r="10" spans="1:32" s="8" customFormat="1" ht="14.25" customHeight="1">
      <c r="A10" s="105" t="s">
        <v>66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7"/>
      <c r="X10" s="4"/>
      <c r="Y10" s="4"/>
      <c r="Z10" s="4"/>
      <c r="AA10" s="4"/>
      <c r="AB10" s="4"/>
      <c r="AC10" s="4"/>
      <c r="AD10" s="4"/>
      <c r="AE10" s="4"/>
      <c r="AF10" s="4"/>
    </row>
    <row r="11" spans="1:32" s="8" customFormat="1" ht="14.25" customHeight="1">
      <c r="A11" s="18" t="s">
        <v>58</v>
      </c>
      <c r="B11" s="19" t="s">
        <v>86</v>
      </c>
      <c r="C11" s="30">
        <f>SUM(C12:C16)</f>
        <v>7363027</v>
      </c>
      <c r="D11" s="30">
        <f>SUM(D12:D15)</f>
        <v>3779785</v>
      </c>
      <c r="E11" s="30">
        <f>SUM(E12:E15)</f>
        <v>0</v>
      </c>
      <c r="F11" s="30">
        <f>SUM(F12:F15)</f>
        <v>0</v>
      </c>
      <c r="G11" s="30">
        <f>SUM(G12:G14)</f>
        <v>0</v>
      </c>
      <c r="H11" s="30">
        <f>SUM(H12:H15)</f>
        <v>2781148</v>
      </c>
      <c r="I11" s="30">
        <f>SUM(I12:I15)</f>
        <v>998637</v>
      </c>
      <c r="J11" s="30">
        <f aca="true" t="shared" si="1" ref="J11:U11">SUM(J12:J14)</f>
        <v>0</v>
      </c>
      <c r="K11" s="30">
        <f t="shared" si="1"/>
        <v>0</v>
      </c>
      <c r="L11" s="30">
        <f t="shared" si="1"/>
        <v>0</v>
      </c>
      <c r="M11" s="30">
        <f t="shared" si="1"/>
        <v>0</v>
      </c>
      <c r="N11" s="30">
        <f t="shared" si="1"/>
        <v>0</v>
      </c>
      <c r="O11" s="30">
        <f t="shared" si="1"/>
        <v>0</v>
      </c>
      <c r="P11" s="30">
        <f t="shared" si="1"/>
        <v>0</v>
      </c>
      <c r="Q11" s="30">
        <f t="shared" si="1"/>
        <v>0</v>
      </c>
      <c r="R11" s="30">
        <f t="shared" si="1"/>
        <v>0</v>
      </c>
      <c r="S11" s="30">
        <f t="shared" si="1"/>
        <v>0</v>
      </c>
      <c r="T11" s="30">
        <f t="shared" si="1"/>
        <v>0</v>
      </c>
      <c r="U11" s="30">
        <f t="shared" si="1"/>
        <v>0</v>
      </c>
      <c r="V11" s="30">
        <f>SUM(V12:V12)</f>
        <v>37102</v>
      </c>
      <c r="X11" s="4"/>
      <c r="Y11" s="4"/>
      <c r="Z11" s="4"/>
      <c r="AA11" s="4"/>
      <c r="AB11" s="4"/>
      <c r="AC11" s="4"/>
      <c r="AD11" s="4"/>
      <c r="AE11" s="4"/>
      <c r="AF11" s="4"/>
    </row>
    <row r="12" spans="1:22" s="4" customFormat="1" ht="15" customHeight="1">
      <c r="A12" s="49" t="s">
        <v>47</v>
      </c>
      <c r="B12" s="46" t="s">
        <v>93</v>
      </c>
      <c r="C12" s="47">
        <f>D12+M12+Q12+V12</f>
        <v>735625</v>
      </c>
      <c r="D12" s="47">
        <f>SUM(E12:I12)</f>
        <v>698523</v>
      </c>
      <c r="E12" s="47">
        <v>0</v>
      </c>
      <c r="F12" s="47">
        <v>0</v>
      </c>
      <c r="G12" s="47">
        <v>0</v>
      </c>
      <c r="H12" s="47">
        <v>698523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37102</v>
      </c>
    </row>
    <row r="13" spans="1:22" s="4" customFormat="1" ht="15" customHeight="1">
      <c r="A13" s="49" t="s">
        <v>69</v>
      </c>
      <c r="B13" s="46" t="s">
        <v>98</v>
      </c>
      <c r="C13" s="47">
        <f>D13+M13+Q13+V13</f>
        <v>1103699</v>
      </c>
      <c r="D13" s="47">
        <f>SUM(E13:I13)</f>
        <v>1017146</v>
      </c>
      <c r="E13" s="47">
        <v>0</v>
      </c>
      <c r="F13" s="47">
        <v>0</v>
      </c>
      <c r="G13" s="47">
        <v>0</v>
      </c>
      <c r="H13" s="47">
        <v>687489</v>
      </c>
      <c r="I13" s="47">
        <v>329657</v>
      </c>
      <c r="J13" s="48">
        <v>0</v>
      </c>
      <c r="K13" s="48">
        <v>0</v>
      </c>
      <c r="L13" s="47">
        <v>0</v>
      </c>
      <c r="M13" s="47">
        <v>0</v>
      </c>
      <c r="N13" s="48">
        <v>0</v>
      </c>
      <c r="O13" s="48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f>37094+49459</f>
        <v>86553</v>
      </c>
    </row>
    <row r="14" spans="1:22" s="4" customFormat="1" ht="15" customHeight="1">
      <c r="A14" s="49" t="s">
        <v>70</v>
      </c>
      <c r="B14" s="46" t="s">
        <v>97</v>
      </c>
      <c r="C14" s="47">
        <f>D14+M14+Q14+V14</f>
        <v>1110957</v>
      </c>
      <c r="D14" s="47">
        <f>SUM(E14:I14)</f>
        <v>1024366</v>
      </c>
      <c r="E14" s="47">
        <v>0</v>
      </c>
      <c r="F14" s="47">
        <v>0</v>
      </c>
      <c r="G14" s="47">
        <v>0</v>
      </c>
      <c r="H14" s="47">
        <v>692369</v>
      </c>
      <c r="I14" s="47">
        <v>331997</v>
      </c>
      <c r="J14" s="48">
        <v>0</v>
      </c>
      <c r="K14" s="48">
        <v>0</v>
      </c>
      <c r="L14" s="47">
        <v>0</v>
      </c>
      <c r="M14" s="47">
        <v>0</v>
      </c>
      <c r="N14" s="48">
        <v>0</v>
      </c>
      <c r="O14" s="48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f>37110+49481</f>
        <v>86591</v>
      </c>
    </row>
    <row r="15" spans="1:22" s="4" customFormat="1" ht="15" customHeight="1">
      <c r="A15" s="49" t="s">
        <v>90</v>
      </c>
      <c r="B15" s="46" t="s">
        <v>102</v>
      </c>
      <c r="C15" s="47">
        <f>D15+M15+Q15+V15</f>
        <v>1126445</v>
      </c>
      <c r="D15" s="47">
        <f>SUM(E15:I15)</f>
        <v>1039750</v>
      </c>
      <c r="E15" s="47">
        <v>0</v>
      </c>
      <c r="F15" s="47">
        <v>0</v>
      </c>
      <c r="G15" s="47">
        <v>0</v>
      </c>
      <c r="H15" s="47">
        <v>702767</v>
      </c>
      <c r="I15" s="47">
        <v>336983</v>
      </c>
      <c r="J15" s="48">
        <v>0</v>
      </c>
      <c r="K15" s="48">
        <v>0</v>
      </c>
      <c r="L15" s="47">
        <v>0</v>
      </c>
      <c r="M15" s="47">
        <v>0</v>
      </c>
      <c r="N15" s="48">
        <v>0</v>
      </c>
      <c r="O15" s="48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f>37155+49540</f>
        <v>86695</v>
      </c>
    </row>
    <row r="16" spans="1:22" s="4" customFormat="1" ht="15" customHeight="1">
      <c r="A16" s="49" t="s">
        <v>91</v>
      </c>
      <c r="B16" s="46" t="s">
        <v>103</v>
      </c>
      <c r="C16" s="47">
        <f>D16+M16+Q16+V16</f>
        <v>3286301</v>
      </c>
      <c r="D16" s="47">
        <f>SUM(E16:I16)</f>
        <v>3114463</v>
      </c>
      <c r="E16" s="47">
        <v>1294662</v>
      </c>
      <c r="F16" s="47">
        <v>809749</v>
      </c>
      <c r="G16" s="47">
        <v>0</v>
      </c>
      <c r="H16" s="47">
        <v>682694</v>
      </c>
      <c r="I16" s="47">
        <v>327358</v>
      </c>
      <c r="J16" s="48">
        <v>0</v>
      </c>
      <c r="K16" s="48">
        <v>0</v>
      </c>
      <c r="L16" s="47">
        <v>0</v>
      </c>
      <c r="M16" s="47">
        <v>0</v>
      </c>
      <c r="N16" s="48">
        <v>0</v>
      </c>
      <c r="O16" s="48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f>49414+37061+48302+37061</f>
        <v>171838</v>
      </c>
    </row>
    <row r="17" spans="1:32" s="8" customFormat="1" ht="15">
      <c r="A17" s="96" t="s">
        <v>67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8"/>
      <c r="X17" s="4"/>
      <c r="Y17" s="4"/>
      <c r="Z17" s="4"/>
      <c r="AA17" s="4"/>
      <c r="AB17" s="4"/>
      <c r="AC17" s="4"/>
      <c r="AD17" s="4"/>
      <c r="AE17" s="4"/>
      <c r="AF17" s="4"/>
    </row>
    <row r="18" spans="1:32" s="8" customFormat="1" ht="14.25" customHeight="1">
      <c r="A18" s="50" t="s">
        <v>58</v>
      </c>
      <c r="B18" s="51" t="s">
        <v>86</v>
      </c>
      <c r="C18" s="52">
        <f>SUM(C19:C25)</f>
        <v>8382527</v>
      </c>
      <c r="D18" s="52">
        <f aca="true" t="shared" si="2" ref="D18:V18">SUM(D19:D24)</f>
        <v>6197843</v>
      </c>
      <c r="E18" s="52">
        <f t="shared" si="2"/>
        <v>0</v>
      </c>
      <c r="F18" s="52">
        <f t="shared" si="2"/>
        <v>0</v>
      </c>
      <c r="G18" s="52">
        <f t="shared" si="2"/>
        <v>0</v>
      </c>
      <c r="H18" s="52">
        <f t="shared" si="2"/>
        <v>4189122</v>
      </c>
      <c r="I18" s="52">
        <f t="shared" si="2"/>
        <v>2008721</v>
      </c>
      <c r="J18" s="52">
        <f t="shared" si="2"/>
        <v>0</v>
      </c>
      <c r="K18" s="52">
        <f t="shared" si="2"/>
        <v>0</v>
      </c>
      <c r="L18" s="52">
        <f t="shared" si="2"/>
        <v>0</v>
      </c>
      <c r="M18" s="52">
        <f t="shared" si="2"/>
        <v>0</v>
      </c>
      <c r="N18" s="52">
        <f t="shared" si="2"/>
        <v>0</v>
      </c>
      <c r="O18" s="52">
        <f t="shared" si="2"/>
        <v>0</v>
      </c>
      <c r="P18" s="52">
        <f t="shared" si="2"/>
        <v>0</v>
      </c>
      <c r="Q18" s="52">
        <f t="shared" si="2"/>
        <v>0</v>
      </c>
      <c r="R18" s="52">
        <f t="shared" si="2"/>
        <v>0</v>
      </c>
      <c r="S18" s="52">
        <f t="shared" si="2"/>
        <v>0</v>
      </c>
      <c r="T18" s="52">
        <f t="shared" si="2"/>
        <v>0</v>
      </c>
      <c r="U18" s="52">
        <f t="shared" si="2"/>
        <v>0</v>
      </c>
      <c r="V18" s="52">
        <f t="shared" si="2"/>
        <v>519933</v>
      </c>
      <c r="X18" s="4"/>
      <c r="Y18" s="4"/>
      <c r="Z18" s="4"/>
      <c r="AA18" s="4"/>
      <c r="AB18" s="4"/>
      <c r="AC18" s="4"/>
      <c r="AD18" s="4"/>
      <c r="AE18" s="4"/>
      <c r="AF18" s="4"/>
    </row>
    <row r="19" spans="1:32" s="31" customFormat="1" ht="15">
      <c r="A19" s="49" t="s">
        <v>47</v>
      </c>
      <c r="B19" s="45" t="s">
        <v>94</v>
      </c>
      <c r="C19" s="47">
        <f aca="true" t="shared" si="3" ref="C19:C25">D19+M19+O19+Q19+V19</f>
        <v>1098014</v>
      </c>
      <c r="D19" s="47">
        <f aca="true" t="shared" si="4" ref="D19:D25">SUM(E19:I19)</f>
        <v>1011496</v>
      </c>
      <c r="E19" s="47">
        <v>0</v>
      </c>
      <c r="F19" s="47">
        <v>0</v>
      </c>
      <c r="G19" s="47">
        <v>0</v>
      </c>
      <c r="H19" s="47">
        <v>683670</v>
      </c>
      <c r="I19" s="47">
        <v>327826</v>
      </c>
      <c r="J19" s="48">
        <v>0</v>
      </c>
      <c r="K19" s="48">
        <v>0</v>
      </c>
      <c r="L19" s="47">
        <v>0</v>
      </c>
      <c r="M19" s="47">
        <v>0</v>
      </c>
      <c r="N19" s="48">
        <v>0</v>
      </c>
      <c r="O19" s="48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f>37079+49439</f>
        <v>86518</v>
      </c>
      <c r="X19" s="4"/>
      <c r="Y19" s="4"/>
      <c r="Z19" s="4"/>
      <c r="AA19" s="4"/>
      <c r="AB19" s="4"/>
      <c r="AC19" s="4"/>
      <c r="AD19" s="4"/>
      <c r="AE19" s="4"/>
      <c r="AF19" s="4"/>
    </row>
    <row r="20" spans="1:22" s="4" customFormat="1" ht="15" customHeight="1">
      <c r="A20" s="49" t="s">
        <v>69</v>
      </c>
      <c r="B20" s="45" t="s">
        <v>99</v>
      </c>
      <c r="C20" s="47">
        <f t="shared" si="3"/>
        <v>1104303</v>
      </c>
      <c r="D20" s="47">
        <f t="shared" si="4"/>
        <v>1017774</v>
      </c>
      <c r="E20" s="47">
        <v>0</v>
      </c>
      <c r="F20" s="47">
        <v>0</v>
      </c>
      <c r="G20" s="47">
        <v>0</v>
      </c>
      <c r="H20" s="47">
        <v>687913</v>
      </c>
      <c r="I20" s="47">
        <v>329861</v>
      </c>
      <c r="J20" s="48">
        <v>0</v>
      </c>
      <c r="K20" s="48">
        <v>0</v>
      </c>
      <c r="L20" s="47">
        <v>0</v>
      </c>
      <c r="M20" s="47">
        <v>0</v>
      </c>
      <c r="N20" s="48">
        <v>0</v>
      </c>
      <c r="O20" s="48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f>37084+49445</f>
        <v>86529</v>
      </c>
    </row>
    <row r="21" spans="1:22" s="4" customFormat="1" ht="15" customHeight="1">
      <c r="A21" s="49" t="s">
        <v>70</v>
      </c>
      <c r="B21" s="45" t="s">
        <v>100</v>
      </c>
      <c r="C21" s="47">
        <f t="shared" si="3"/>
        <v>1144750</v>
      </c>
      <c r="D21" s="47">
        <f t="shared" si="4"/>
        <v>1057958</v>
      </c>
      <c r="E21" s="47">
        <v>0</v>
      </c>
      <c r="F21" s="47">
        <v>0</v>
      </c>
      <c r="G21" s="47">
        <v>0</v>
      </c>
      <c r="H21" s="47">
        <v>715074</v>
      </c>
      <c r="I21" s="47">
        <v>342884</v>
      </c>
      <c r="J21" s="48">
        <v>0</v>
      </c>
      <c r="K21" s="48">
        <v>0</v>
      </c>
      <c r="L21" s="47">
        <v>0</v>
      </c>
      <c r="M21" s="47">
        <v>0</v>
      </c>
      <c r="N21" s="48">
        <v>0</v>
      </c>
      <c r="O21" s="48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f>37197+49595</f>
        <v>86792</v>
      </c>
    </row>
    <row r="22" spans="1:22" s="4" customFormat="1" ht="15" customHeight="1">
      <c r="A22" s="49" t="s">
        <v>90</v>
      </c>
      <c r="B22" s="45" t="s">
        <v>101</v>
      </c>
      <c r="C22" s="47">
        <f t="shared" si="3"/>
        <v>1111937</v>
      </c>
      <c r="D22" s="47">
        <f t="shared" si="4"/>
        <v>1025308</v>
      </c>
      <c r="E22" s="47">
        <v>0</v>
      </c>
      <c r="F22" s="47">
        <v>0</v>
      </c>
      <c r="G22" s="47">
        <v>0</v>
      </c>
      <c r="H22" s="47">
        <v>693006</v>
      </c>
      <c r="I22" s="47">
        <v>332302</v>
      </c>
      <c r="J22" s="48">
        <v>0</v>
      </c>
      <c r="K22" s="48">
        <v>0</v>
      </c>
      <c r="L22" s="47">
        <v>0</v>
      </c>
      <c r="M22" s="47">
        <v>0</v>
      </c>
      <c r="N22" s="48">
        <v>0</v>
      </c>
      <c r="O22" s="48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f>37127+49502</f>
        <v>86629</v>
      </c>
    </row>
    <row r="23" spans="1:22" s="4" customFormat="1" ht="15" customHeight="1">
      <c r="A23" s="49" t="s">
        <v>91</v>
      </c>
      <c r="B23" s="46" t="s">
        <v>95</v>
      </c>
      <c r="C23" s="47">
        <f t="shared" si="3"/>
        <v>1102193</v>
      </c>
      <c r="D23" s="47">
        <f t="shared" si="4"/>
        <v>1015640</v>
      </c>
      <c r="E23" s="47">
        <v>0</v>
      </c>
      <c r="F23" s="47">
        <v>0</v>
      </c>
      <c r="G23" s="47">
        <v>0</v>
      </c>
      <c r="H23" s="47">
        <v>686471</v>
      </c>
      <c r="I23" s="47">
        <v>329169</v>
      </c>
      <c r="J23" s="48">
        <v>0</v>
      </c>
      <c r="K23" s="48">
        <v>0</v>
      </c>
      <c r="L23" s="47">
        <v>0</v>
      </c>
      <c r="M23" s="47">
        <v>0</v>
      </c>
      <c r="N23" s="48">
        <v>0</v>
      </c>
      <c r="O23" s="48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f>37094+49459</f>
        <v>86553</v>
      </c>
    </row>
    <row r="24" spans="1:22" s="4" customFormat="1" ht="15" customHeight="1">
      <c r="A24" s="49" t="s">
        <v>104</v>
      </c>
      <c r="B24" s="45" t="s">
        <v>96</v>
      </c>
      <c r="C24" s="47">
        <f t="shared" si="3"/>
        <v>1156579</v>
      </c>
      <c r="D24" s="47">
        <f t="shared" si="4"/>
        <v>1069667</v>
      </c>
      <c r="E24" s="47">
        <v>0</v>
      </c>
      <c r="F24" s="47">
        <v>0</v>
      </c>
      <c r="G24" s="47">
        <v>0</v>
      </c>
      <c r="H24" s="47">
        <v>722988</v>
      </c>
      <c r="I24" s="47">
        <v>346679</v>
      </c>
      <c r="J24" s="48">
        <v>0</v>
      </c>
      <c r="K24" s="48">
        <v>0</v>
      </c>
      <c r="L24" s="47">
        <v>0</v>
      </c>
      <c r="M24" s="47">
        <v>0</v>
      </c>
      <c r="N24" s="48">
        <v>0</v>
      </c>
      <c r="O24" s="48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f>37248+49664</f>
        <v>86912</v>
      </c>
    </row>
    <row r="25" spans="1:22" s="4" customFormat="1" ht="15" customHeight="1">
      <c r="A25" s="49" t="s">
        <v>108</v>
      </c>
      <c r="B25" s="45" t="s">
        <v>105</v>
      </c>
      <c r="C25" s="47">
        <f t="shared" si="3"/>
        <v>1664751</v>
      </c>
      <c r="D25" s="47">
        <f t="shared" si="4"/>
        <v>1574598</v>
      </c>
      <c r="E25" s="47">
        <v>0</v>
      </c>
      <c r="F25" s="47">
        <v>0</v>
      </c>
      <c r="G25" s="47">
        <v>0</v>
      </c>
      <c r="H25" s="47">
        <v>1064271</v>
      </c>
      <c r="I25" s="47">
        <v>510327</v>
      </c>
      <c r="J25" s="48">
        <v>0</v>
      </c>
      <c r="K25" s="48">
        <v>0</v>
      </c>
      <c r="L25" s="47">
        <v>0</v>
      </c>
      <c r="M25" s="47">
        <v>0</v>
      </c>
      <c r="N25" s="48">
        <v>0</v>
      </c>
      <c r="O25" s="48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f>38637+51516</f>
        <v>90153</v>
      </c>
    </row>
    <row r="26" spans="1:32" s="8" customFormat="1" ht="14.25" customHeight="1">
      <c r="A26" s="96" t="s">
        <v>68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8"/>
      <c r="X26" s="4"/>
      <c r="Y26" s="4"/>
      <c r="Z26" s="4"/>
      <c r="AA26" s="4"/>
      <c r="AB26" s="4"/>
      <c r="AC26" s="4"/>
      <c r="AD26" s="4"/>
      <c r="AE26" s="4"/>
      <c r="AF26" s="4"/>
    </row>
    <row r="27" spans="1:32" s="8" customFormat="1" ht="14.25" customHeight="1">
      <c r="A27" s="50" t="s">
        <v>58</v>
      </c>
      <c r="B27" s="51" t="s">
        <v>86</v>
      </c>
      <c r="C27" s="52">
        <f aca="true" t="shared" si="5" ref="C27:V27">SUM(C28:C30)</f>
        <v>9155808</v>
      </c>
      <c r="D27" s="52">
        <f t="shared" si="5"/>
        <v>3238661</v>
      </c>
      <c r="E27" s="52">
        <f t="shared" si="5"/>
        <v>0</v>
      </c>
      <c r="F27" s="52">
        <f t="shared" si="5"/>
        <v>805370</v>
      </c>
      <c r="G27" s="52">
        <f t="shared" si="5"/>
        <v>0</v>
      </c>
      <c r="H27" s="52">
        <f t="shared" si="5"/>
        <v>1072653</v>
      </c>
      <c r="I27" s="52">
        <f t="shared" si="5"/>
        <v>1360638</v>
      </c>
      <c r="J27" s="52">
        <f t="shared" si="5"/>
        <v>0</v>
      </c>
      <c r="K27" s="52">
        <f t="shared" si="5"/>
        <v>0</v>
      </c>
      <c r="L27" s="52">
        <f t="shared" si="5"/>
        <v>640</v>
      </c>
      <c r="M27" s="52">
        <f t="shared" si="5"/>
        <v>5558116</v>
      </c>
      <c r="N27" s="52">
        <f t="shared" si="5"/>
        <v>0</v>
      </c>
      <c r="O27" s="52">
        <f t="shared" si="5"/>
        <v>0</v>
      </c>
      <c r="P27" s="52">
        <f t="shared" si="5"/>
        <v>0</v>
      </c>
      <c r="Q27" s="52">
        <f t="shared" si="5"/>
        <v>0</v>
      </c>
      <c r="R27" s="52">
        <f t="shared" si="5"/>
        <v>0</v>
      </c>
      <c r="S27" s="52">
        <f t="shared" si="5"/>
        <v>0</v>
      </c>
      <c r="T27" s="52">
        <f t="shared" si="5"/>
        <v>0</v>
      </c>
      <c r="U27" s="52">
        <f t="shared" si="5"/>
        <v>0</v>
      </c>
      <c r="V27" s="52">
        <f t="shared" si="5"/>
        <v>359031</v>
      </c>
      <c r="X27" s="4"/>
      <c r="Y27" s="4"/>
      <c r="Z27" s="4"/>
      <c r="AA27" s="4"/>
      <c r="AB27" s="4"/>
      <c r="AC27" s="4"/>
      <c r="AD27" s="4"/>
      <c r="AE27" s="4"/>
      <c r="AF27" s="4"/>
    </row>
    <row r="28" spans="1:32" s="31" customFormat="1" ht="15" customHeight="1">
      <c r="A28" s="49" t="s">
        <v>47</v>
      </c>
      <c r="B28" s="45" t="s">
        <v>107</v>
      </c>
      <c r="C28" s="47">
        <f>D28+M28+O28+Q28+V28</f>
        <v>3433916</v>
      </c>
      <c r="D28" s="47">
        <f>SUM(E28:I28)</f>
        <v>520705</v>
      </c>
      <c r="E28" s="47">
        <v>0</v>
      </c>
      <c r="F28" s="47">
        <v>0</v>
      </c>
      <c r="G28" s="47">
        <v>0</v>
      </c>
      <c r="H28" s="47">
        <v>0</v>
      </c>
      <c r="I28" s="47">
        <v>520705</v>
      </c>
      <c r="J28" s="48">
        <v>0</v>
      </c>
      <c r="K28" s="48">
        <v>0</v>
      </c>
      <c r="L28" s="47">
        <v>320</v>
      </c>
      <c r="M28" s="47">
        <v>2796132</v>
      </c>
      <c r="N28" s="48">
        <v>0</v>
      </c>
      <c r="O28" s="48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f>51486+65593</f>
        <v>117079</v>
      </c>
      <c r="X28" s="4"/>
      <c r="Y28" s="4"/>
      <c r="Z28" s="4"/>
      <c r="AA28" s="4"/>
      <c r="AB28" s="4"/>
      <c r="AC28" s="4"/>
      <c r="AD28" s="4"/>
      <c r="AE28" s="4"/>
      <c r="AF28" s="4"/>
    </row>
    <row r="29" spans="1:22" s="4" customFormat="1" ht="15" customHeight="1">
      <c r="A29" s="49" t="s">
        <v>69</v>
      </c>
      <c r="B29" s="46" t="s">
        <v>106</v>
      </c>
      <c r="C29" s="47">
        <f>D29+M29+O29+Q29+V29</f>
        <v>4504460</v>
      </c>
      <c r="D29" s="47">
        <f>SUM(E29:I29)</f>
        <v>1586999</v>
      </c>
      <c r="E29" s="47">
        <v>0</v>
      </c>
      <c r="F29" s="47">
        <v>0</v>
      </c>
      <c r="G29" s="47">
        <v>0</v>
      </c>
      <c r="H29" s="47">
        <v>1072653</v>
      </c>
      <c r="I29" s="47">
        <v>514346</v>
      </c>
      <c r="J29" s="48">
        <v>0</v>
      </c>
      <c r="K29" s="48">
        <v>0</v>
      </c>
      <c r="L29" s="47">
        <v>320</v>
      </c>
      <c r="M29" s="47">
        <v>2761984</v>
      </c>
      <c r="N29" s="48">
        <v>0</v>
      </c>
      <c r="O29" s="48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f>38561+51414+65502</f>
        <v>155477</v>
      </c>
    </row>
    <row r="30" spans="1:22" s="4" customFormat="1" ht="15" customHeight="1">
      <c r="A30" s="49" t="s">
        <v>70</v>
      </c>
      <c r="B30" s="45" t="s">
        <v>111</v>
      </c>
      <c r="C30" s="47">
        <f>D30+M30+O30+Q30+V30</f>
        <v>1217432</v>
      </c>
      <c r="D30" s="47">
        <f>SUM(E30:I30)</f>
        <v>1130957</v>
      </c>
      <c r="E30" s="47">
        <v>0</v>
      </c>
      <c r="F30" s="47">
        <v>805370</v>
      </c>
      <c r="G30" s="47">
        <v>0</v>
      </c>
      <c r="H30" s="47">
        <v>0</v>
      </c>
      <c r="I30" s="47">
        <v>325587</v>
      </c>
      <c r="J30" s="48">
        <v>0</v>
      </c>
      <c r="K30" s="48">
        <v>0</v>
      </c>
      <c r="L30" s="47">
        <v>0</v>
      </c>
      <c r="M30" s="47">
        <v>0</v>
      </c>
      <c r="N30" s="48">
        <v>0</v>
      </c>
      <c r="O30" s="48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f>37061+49414</f>
        <v>86475</v>
      </c>
    </row>
  </sheetData>
  <sheetProtection/>
  <mergeCells count="22">
    <mergeCell ref="A3:V3"/>
    <mergeCell ref="U5:U6"/>
    <mergeCell ref="A10:V10"/>
    <mergeCell ref="C4:C6"/>
    <mergeCell ref="D5:I5"/>
    <mergeCell ref="P5:Q6"/>
    <mergeCell ref="M1:V1"/>
    <mergeCell ref="M2:V2"/>
    <mergeCell ref="J5:K6"/>
    <mergeCell ref="R5:S6"/>
    <mergeCell ref="T5:T6"/>
    <mergeCell ref="V5:V6"/>
    <mergeCell ref="D4:S4"/>
    <mergeCell ref="T4:V4"/>
    <mergeCell ref="A4:A6"/>
    <mergeCell ref="B4:B6"/>
    <mergeCell ref="A26:V26"/>
    <mergeCell ref="A9:B9"/>
    <mergeCell ref="L5:M6"/>
    <mergeCell ref="N5:O6"/>
    <mergeCell ref="A17:V17"/>
  </mergeCells>
  <printOptions/>
  <pageMargins left="0.5905511811023623" right="0.5905511811023623" top="1.1811023622047245" bottom="1.1811023622047245" header="0.31496062992125984" footer="0.31496062992125984"/>
  <pageSetup fitToHeight="1" fitToWidth="1" horizontalDpi="600" verticalDpi="600" orientation="landscape" paperSize="9" scale="52" r:id="rId1"/>
  <ignoredErrors>
    <ignoredError sqref="A19 A28 A1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F2" sqref="F2:N2"/>
    </sheetView>
  </sheetViews>
  <sheetFormatPr defaultColWidth="9.140625" defaultRowHeight="15"/>
  <cols>
    <col min="1" max="1" width="4.140625" style="0" customWidth="1"/>
    <col min="2" max="2" width="15.7109375" style="0" customWidth="1"/>
    <col min="3" max="3" width="9.28125" style="0" customWidth="1"/>
    <col min="4" max="4" width="22.7109375" style="0" customWidth="1"/>
    <col min="5" max="5" width="8.00390625" style="0" bestFit="1" customWidth="1"/>
    <col min="6" max="6" width="8.57421875" style="0" bestFit="1" customWidth="1"/>
    <col min="7" max="8" width="9.140625" style="0" bestFit="1" customWidth="1"/>
    <col min="9" max="9" width="7.00390625" style="0" customWidth="1"/>
    <col min="10" max="10" width="8.00390625" style="0" bestFit="1" customWidth="1"/>
    <col min="11" max="11" width="8.57421875" style="0" bestFit="1" customWidth="1"/>
    <col min="12" max="12" width="9.140625" style="0" bestFit="1" customWidth="1"/>
    <col min="13" max="14" width="11.8515625" style="0" customWidth="1"/>
  </cols>
  <sheetData>
    <row r="1" spans="1:14" ht="33" customHeight="1">
      <c r="A1" s="6"/>
      <c r="F1" s="61" t="s">
        <v>82</v>
      </c>
      <c r="G1" s="61"/>
      <c r="H1" s="61"/>
      <c r="I1" s="61"/>
      <c r="J1" s="61"/>
      <c r="K1" s="61"/>
      <c r="L1" s="61"/>
      <c r="M1" s="61"/>
      <c r="N1" s="61"/>
    </row>
    <row r="2" spans="1:14" ht="33" customHeight="1">
      <c r="A2" s="6"/>
      <c r="F2" s="61" t="s">
        <v>113</v>
      </c>
      <c r="G2" s="61"/>
      <c r="H2" s="61"/>
      <c r="I2" s="61"/>
      <c r="J2" s="61"/>
      <c r="K2" s="61"/>
      <c r="L2" s="61"/>
      <c r="M2" s="61"/>
      <c r="N2" s="61"/>
    </row>
    <row r="3" spans="1:14" ht="69.75" customHeight="1">
      <c r="A3" s="112" t="s">
        <v>83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s="1" customFormat="1" ht="18" customHeight="1">
      <c r="A4" s="93" t="s">
        <v>0</v>
      </c>
      <c r="B4" s="111" t="s">
        <v>51</v>
      </c>
      <c r="C4" s="113" t="s">
        <v>52</v>
      </c>
      <c r="D4" s="113" t="s">
        <v>8</v>
      </c>
      <c r="E4" s="111" t="s">
        <v>53</v>
      </c>
      <c r="F4" s="111"/>
      <c r="G4" s="111"/>
      <c r="H4" s="111"/>
      <c r="I4" s="111"/>
      <c r="J4" s="111" t="s">
        <v>9</v>
      </c>
      <c r="K4" s="111"/>
      <c r="L4" s="111"/>
      <c r="M4" s="111"/>
      <c r="N4" s="111"/>
    </row>
    <row r="5" spans="1:14" s="1" customFormat="1" ht="56.25" customHeight="1">
      <c r="A5" s="94"/>
      <c r="B5" s="111"/>
      <c r="C5" s="113"/>
      <c r="D5" s="113"/>
      <c r="E5" s="26" t="s">
        <v>71</v>
      </c>
      <c r="F5" s="26" t="s">
        <v>72</v>
      </c>
      <c r="G5" s="26" t="s">
        <v>73</v>
      </c>
      <c r="H5" s="26" t="s">
        <v>74</v>
      </c>
      <c r="I5" s="26" t="s">
        <v>15</v>
      </c>
      <c r="J5" s="26" t="s">
        <v>71</v>
      </c>
      <c r="K5" s="26" t="s">
        <v>75</v>
      </c>
      <c r="L5" s="26" t="s">
        <v>76</v>
      </c>
      <c r="M5" s="26" t="s">
        <v>74</v>
      </c>
      <c r="N5" s="26" t="s">
        <v>15</v>
      </c>
    </row>
    <row r="6" spans="1:14" s="1" customFormat="1" ht="15">
      <c r="A6" s="95"/>
      <c r="B6" s="111"/>
      <c r="C6" s="32" t="s">
        <v>39</v>
      </c>
      <c r="D6" s="28" t="s">
        <v>23</v>
      </c>
      <c r="E6" s="28" t="s">
        <v>38</v>
      </c>
      <c r="F6" s="28" t="s">
        <v>38</v>
      </c>
      <c r="G6" s="28" t="s">
        <v>38</v>
      </c>
      <c r="H6" s="28" t="s">
        <v>38</v>
      </c>
      <c r="I6" s="28" t="s">
        <v>38</v>
      </c>
      <c r="J6" s="28" t="s">
        <v>24</v>
      </c>
      <c r="K6" s="28" t="s">
        <v>24</v>
      </c>
      <c r="L6" s="28" t="s">
        <v>24</v>
      </c>
      <c r="M6" s="28" t="s">
        <v>24</v>
      </c>
      <c r="N6" s="28" t="s">
        <v>24</v>
      </c>
    </row>
    <row r="7" spans="1:14" s="1" customFormat="1" ht="1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</row>
    <row r="8" spans="1:14" s="36" customFormat="1" ht="15">
      <c r="A8" s="28">
        <v>1</v>
      </c>
      <c r="B8" s="26" t="s">
        <v>77</v>
      </c>
      <c r="C8" s="33">
        <f>'Приложение 1'!H11</f>
        <v>1879</v>
      </c>
      <c r="D8" s="34">
        <f>'Приложение 1'!K11</f>
        <v>93</v>
      </c>
      <c r="E8" s="28"/>
      <c r="F8" s="28"/>
      <c r="G8" s="28"/>
      <c r="H8" s="28">
        <v>5</v>
      </c>
      <c r="I8" s="28">
        <f>H8</f>
        <v>5</v>
      </c>
      <c r="J8" s="28"/>
      <c r="K8" s="28"/>
      <c r="L8" s="28"/>
      <c r="M8" s="35">
        <f>'Приложение 1'!L11</f>
        <v>7363027</v>
      </c>
      <c r="N8" s="35">
        <f>M8</f>
        <v>7363027</v>
      </c>
    </row>
    <row r="9" spans="1:14" s="36" customFormat="1" ht="15">
      <c r="A9" s="28">
        <v>2</v>
      </c>
      <c r="B9" s="26" t="s">
        <v>78</v>
      </c>
      <c r="C9" s="33">
        <f>'Приложение 1'!H18</f>
        <v>2863.8999999999996</v>
      </c>
      <c r="D9" s="34">
        <f>'Приложение 1'!K18</f>
        <v>156</v>
      </c>
      <c r="E9" s="28"/>
      <c r="F9" s="28"/>
      <c r="G9" s="28"/>
      <c r="H9" s="28">
        <v>7</v>
      </c>
      <c r="I9" s="28">
        <f>H9</f>
        <v>7</v>
      </c>
      <c r="J9" s="28"/>
      <c r="K9" s="28"/>
      <c r="L9" s="28"/>
      <c r="M9" s="35">
        <f>'Приложение 1'!L18</f>
        <v>8382527</v>
      </c>
      <c r="N9" s="35">
        <f>M9</f>
        <v>8382527</v>
      </c>
    </row>
    <row r="10" spans="1:14" s="36" customFormat="1" ht="15">
      <c r="A10" s="28">
        <v>3</v>
      </c>
      <c r="B10" s="26" t="s">
        <v>79</v>
      </c>
      <c r="C10" s="33">
        <f>'Приложение 1'!H27</f>
        <v>1520.5</v>
      </c>
      <c r="D10" s="34">
        <f>'Приложение 1'!K27</f>
        <v>44</v>
      </c>
      <c r="E10" s="28"/>
      <c r="F10" s="28"/>
      <c r="G10" s="28"/>
      <c r="H10" s="28">
        <v>3</v>
      </c>
      <c r="I10" s="28">
        <f>H10</f>
        <v>3</v>
      </c>
      <c r="J10" s="28"/>
      <c r="K10" s="28"/>
      <c r="L10" s="28"/>
      <c r="M10" s="35">
        <f>'Приложение 1'!L27</f>
        <v>9155808</v>
      </c>
      <c r="N10" s="35">
        <f>M10</f>
        <v>9155808</v>
      </c>
    </row>
    <row r="22" ht="15">
      <c r="A22" s="7"/>
    </row>
  </sheetData>
  <sheetProtection/>
  <mergeCells count="9">
    <mergeCell ref="J4:N4"/>
    <mergeCell ref="F2:N2"/>
    <mergeCell ref="F1:N1"/>
    <mergeCell ref="A3:N3"/>
    <mergeCell ref="A4:A6"/>
    <mergeCell ref="B4:B6"/>
    <mergeCell ref="C4:C5"/>
    <mergeCell ref="D4:D5"/>
    <mergeCell ref="E4:I4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Кузовлев Дмитрий Владимирович</dc:creator>
  <cp:keywords/>
  <dc:description/>
  <cp:lastModifiedBy>User</cp:lastModifiedBy>
  <cp:lastPrinted>2016-09-27T05:12:40Z</cp:lastPrinted>
  <dcterms:created xsi:type="dcterms:W3CDTF">2014-07-06T05:24:36Z</dcterms:created>
  <dcterms:modified xsi:type="dcterms:W3CDTF">2016-09-28T04:02:18Z</dcterms:modified>
  <cp:category/>
  <cp:version/>
  <cp:contentType/>
  <cp:contentStatus/>
</cp:coreProperties>
</file>