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70" tabRatio="449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1'!$4:$8</definedName>
    <definedName name="_xlnm.Print_Area" localSheetId="0">'Приложение 1'!$A$1:$T$51</definedName>
    <definedName name="_xlnm.Print_Area" localSheetId="1">'Приложение 2'!$A$1:$V$51</definedName>
  </definedNames>
  <calcPr fullCalcOnLoad="1"/>
</workbook>
</file>

<file path=xl/sharedStrings.xml><?xml version="1.0" encoding="utf-8"?>
<sst xmlns="http://schemas.openxmlformats.org/spreadsheetml/2006/main" count="418" uniqueCount="169">
  <si>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</si>
  <si>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</si>
  <si>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</si>
  <si>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</si>
  <si>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</si>
  <si>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</si>
  <si>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</si>
  <si>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</si>
  <si>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</si>
  <si>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</si>
  <si>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</si>
  <si>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</si>
  <si>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</si>
  <si>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</si>
  <si>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</si>
  <si>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</si>
  <si>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</si>
  <si>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</si>
  <si>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</si>
  <si>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</si>
  <si>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</si>
  <si>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</si>
  <si>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</si>
  <si>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</si>
  <si>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</si>
  <si>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</si>
  <si>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</si>
  <si>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</si>
  <si>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</si>
  <si>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</si>
  <si>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</si>
  <si>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</si>
  <si>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</si>
  <si>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</si>
  <si>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</si>
  <si>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</si>
  <si>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</si>
  <si>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</si>
  <si>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</si>
  <si>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</si>
  <si>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</si>
  <si>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</si>
  <si>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</si>
  <si>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</si>
  <si>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</si>
  <si>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</si>
  <si>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</si>
  <si>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</si>
  <si>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</si>
  <si>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</si>
  <si>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</si>
  <si>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</si>
  <si>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</si>
  <si>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</si>
  <si>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</si>
  <si>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</si>
  <si>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</si>
  <si>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</si>
  <si>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</si>
  <si>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</si>
  <si>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</si>
  <si>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</si>
  <si>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</si>
  <si>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</si>
  <si>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1.1.2</t>
  </si>
  <si>
    <t>1.1.3</t>
  </si>
  <si>
    <t>2017</t>
  </si>
  <si>
    <t>2018</t>
  </si>
  <si>
    <t>2019</t>
  </si>
  <si>
    <t>1.2.2</t>
  </si>
  <si>
    <t>1.2.3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</si>
  <si>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</si>
  <si>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</si>
  <si>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</si>
  <si>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</si>
  <si>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</si>
  <si>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</si>
  <si>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</si>
  <si>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</si>
  <si>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</si>
  <si>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Приложение 3 к Постановлению Администрации муниципального образования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</si>
  <si>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2017 - 2019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</si>
  <si>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городскому округу "посёлок Палана" на 2017 - 2019 годы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</si>
  <si>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городскому округу "посёлок Палана" на 2017 - 2019 годы</t>
  </si>
  <si>
    <t xml:space="preserve"> Городской округ "посёлок Палана"</t>
  </si>
  <si>
    <t>1.1.4</t>
  </si>
  <si>
    <t>1.1.5</t>
  </si>
  <si>
    <t>1.2.4</t>
  </si>
  <si>
    <t>1.2.5</t>
  </si>
  <si>
    <t>1.2.6</t>
  </si>
  <si>
    <t>1.2.7</t>
  </si>
  <si>
    <t>1.1.6</t>
  </si>
  <si>
    <t>1.1.7</t>
  </si>
  <si>
    <r>
      <t xml:space="preserve">На 2017 год : </t>
    </r>
    <r>
      <rPr>
        <b/>
        <sz val="18"/>
        <rFont val="Times New Roman"/>
        <family val="1"/>
      </rPr>
      <t>10 504 530,65</t>
    </r>
  </si>
  <si>
    <r>
      <t xml:space="preserve">На 2019 год: </t>
    </r>
    <r>
      <rPr>
        <b/>
        <sz val="18"/>
        <rFont val="Times New Roman"/>
        <family val="1"/>
      </rPr>
      <t>8 935 854,56</t>
    </r>
  </si>
  <si>
    <r>
      <t xml:space="preserve">Всего выделенно на 3 года: </t>
    </r>
    <r>
      <rPr>
        <b/>
        <sz val="18"/>
        <rFont val="Times New Roman"/>
        <family val="1"/>
      </rPr>
      <t>27 852 800,59</t>
    </r>
  </si>
  <si>
    <t>1.2.8</t>
  </si>
  <si>
    <t>1.2.9</t>
  </si>
  <si>
    <t>1.2.11</t>
  </si>
  <si>
    <t>ВО,ЭЛ</t>
  </si>
  <si>
    <t>ВО,ЭЛ,Кровля</t>
  </si>
  <si>
    <t>ВО,ХВС,ЭЛ,ОТОПЛ</t>
  </si>
  <si>
    <r>
      <t xml:space="preserve">На 2018 год: </t>
    </r>
    <r>
      <rPr>
        <b/>
        <sz val="18"/>
        <rFont val="Times New Roman"/>
        <family val="1"/>
      </rPr>
      <t>10 073 770,97</t>
    </r>
  </si>
  <si>
    <t>ВО,ХВС,ЭЛ</t>
  </si>
  <si>
    <t>ОТОП,ХВС,ВО,ГВС,Кровля,ЭЛ</t>
  </si>
  <si>
    <t>ЭЛ,ВО</t>
  </si>
  <si>
    <t>Кровля</t>
  </si>
  <si>
    <t>1.2.10</t>
  </si>
  <si>
    <t>1.2.12</t>
  </si>
  <si>
    <t>1.2.13</t>
  </si>
  <si>
    <t>1.2.14</t>
  </si>
  <si>
    <t>1.2.15</t>
  </si>
  <si>
    <t>1.2.16</t>
  </si>
  <si>
    <t>1.2.17</t>
  </si>
  <si>
    <t>ЭЛ,ВО,ХВС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</si>
  <si>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</si>
  <si>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</si>
  <si>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</si>
  <si>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</si>
  <si>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</si>
  <si>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</si>
  <si>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</si>
  <si>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</si>
  <si>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</si>
  <si>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</si>
  <si>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 xml:space="preserve">Приложение 1 к Постановлению Администрации </t>
  </si>
  <si>
    <t xml:space="preserve">Приложение 2 к Постановлению Администрации </t>
  </si>
  <si>
    <t>п. Палана, ул. Обухова, д. 3</t>
  </si>
  <si>
    <t>п. Палана, ул. Обухова, д. 17</t>
  </si>
  <si>
    <t>п. Палана, ул. Обухова, д. 19</t>
  </si>
  <si>
    <t>п. Палана, ул. Обухова, д. 21</t>
  </si>
  <si>
    <t>п. Палана, ул. Обухова, д. 25</t>
  </si>
  <si>
    <t>п. Палана, ул. Обухова, д. 29</t>
  </si>
  <si>
    <t>п. Палана, ул. Обухова, д. 23</t>
  </si>
  <si>
    <t>деревянный, брусчатый</t>
  </si>
  <si>
    <t>блочный</t>
  </si>
  <si>
    <t>панельный</t>
  </si>
  <si>
    <t>п. Палана, ул. Обухова, д. 11</t>
  </si>
  <si>
    <t>п. Палана, ул. Обухова, д. 15</t>
  </si>
  <si>
    <t>п. Палана, ул. Обухова, д. 13</t>
  </si>
  <si>
    <t>п. Палана, ул. Обухова, д. 1</t>
  </si>
  <si>
    <t>п. Палана, ул. имени 50-летия Камчатского Комсомола, д. 1а</t>
  </si>
  <si>
    <t>п. Палана, ул. имени 50-летия Камчатского Комсомола, д. 4</t>
  </si>
  <si>
    <t>п. Палана, ул. Космонавтов, д. 2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</si>
  <si>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</si>
  <si>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</si>
  <si>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</si>
  <si>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имени 50-летия Камчатского Комсомола, д.1а</t>
  </si>
  <si>
    <t>п. Палана, ул. имени Георгия Игнатьевича Бекерева, д. 18</t>
  </si>
  <si>
    <t>п. Палана, ул. имени Г.И. Чубарова, д. 8</t>
  </si>
  <si>
    <t>37.14</t>
  </si>
  <si>
    <t>10.14</t>
  </si>
  <si>
    <t>28.14</t>
  </si>
  <si>
    <t>ЦО,ВО</t>
  </si>
  <si>
    <t>ХВС, ЭЛ</t>
  </si>
  <si>
    <t>как</t>
  </si>
  <si>
    <t>ВО</t>
  </si>
  <si>
    <t>1.2.18</t>
  </si>
  <si>
    <t>1.2.19</t>
  </si>
  <si>
    <t>1.1.18</t>
  </si>
  <si>
    <t>1.1.19</t>
  </si>
  <si>
    <t xml:space="preserve">цо </t>
  </si>
  <si>
    <t>хвс</t>
  </si>
  <si>
    <t>гвс</t>
  </si>
  <si>
    <t>во</t>
  </si>
  <si>
    <t>эл</t>
  </si>
  <si>
    <t>кр</t>
  </si>
  <si>
    <t>ЭЛ</t>
  </si>
  <si>
    <t>городского округа "посёлок Палана" от 01.02.2018 № 14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</si>
</sst>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3" fontId="54" fillId="0" borderId="10" xfId="0" applyNumberFormat="1" applyFont="1" applyFill="1" applyBorder="1" applyAlignment="1">
      <alignment horizontal="center" vertical="center" textRotation="90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3" fontId="54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4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54" fillId="33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9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/>
    </xf>
    <xf numFmtId="0" fontId="54" fillId="33" borderId="12" xfId="0" applyFont="1" applyFill="1" applyBorder="1" applyAlignment="1">
      <alignment horizontal="center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14" fontId="54" fillId="33" borderId="12" xfId="0" applyNumberFormat="1" applyFont="1" applyFill="1" applyBorder="1" applyAlignment="1">
      <alignment horizontal="center" vertical="center" wrapText="1"/>
    </xf>
    <xf numFmtId="14" fontId="54" fillId="33" borderId="10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horizontal="center" vertical="center" shrinkToFit="1"/>
      <protection/>
    </xf>
    <xf numFmtId="4" fontId="5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" fontId="43" fillId="0" borderId="0" xfId="0" applyNumberFormat="1" applyFont="1" applyAlignment="1">
      <alignment/>
    </xf>
    <xf numFmtId="0" fontId="57" fillId="33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3" fontId="54" fillId="0" borderId="12" xfId="0" applyNumberFormat="1" applyFont="1" applyFill="1" applyBorder="1" applyAlignment="1">
      <alignment horizontal="center" vertical="center" textRotation="90" wrapText="1"/>
    </xf>
    <xf numFmtId="3" fontId="54" fillId="0" borderId="15" xfId="0" applyNumberFormat="1" applyFont="1" applyFill="1" applyBorder="1" applyAlignment="1">
      <alignment horizontal="center" vertical="center" textRotation="90" wrapText="1"/>
    </xf>
    <xf numFmtId="3" fontId="54" fillId="0" borderId="11" xfId="0" applyNumberFormat="1" applyFont="1" applyFill="1" applyBorder="1" applyAlignment="1">
      <alignment horizontal="center" vertical="center" textRotation="90" wrapText="1"/>
    </xf>
    <xf numFmtId="0" fontId="54" fillId="0" borderId="12" xfId="0" applyFont="1" applyFill="1" applyBorder="1" applyAlignment="1">
      <alignment horizontal="center" vertical="center" textRotation="90" wrapText="1"/>
    </xf>
    <xf numFmtId="0" fontId="54" fillId="0" borderId="15" xfId="0" applyFont="1" applyFill="1" applyBorder="1" applyAlignment="1">
      <alignment horizontal="center" vertical="center" textRotation="90" wrapText="1"/>
    </xf>
    <xf numFmtId="0" fontId="54" fillId="0" borderId="11" xfId="0" applyFont="1" applyFill="1" applyBorder="1" applyAlignment="1">
      <alignment horizontal="center" vertical="center" textRotation="90" wrapText="1"/>
    </xf>
    <xf numFmtId="3" fontId="54" fillId="0" borderId="10" xfId="0" applyNumberFormat="1" applyFont="1" applyFill="1" applyBorder="1" applyAlignment="1">
      <alignment horizontal="center" vertical="center" textRotation="90" wrapText="1"/>
    </xf>
    <xf numFmtId="0" fontId="54" fillId="0" borderId="12" xfId="0" applyFont="1" applyFill="1" applyBorder="1" applyAlignment="1">
      <alignment horizontal="center" vertical="center" textRotation="90"/>
    </xf>
    <xf numFmtId="0" fontId="54" fillId="0" borderId="15" xfId="0" applyFont="1" applyFill="1" applyBorder="1" applyAlignment="1">
      <alignment horizontal="center" vertical="center" textRotation="90"/>
    </xf>
    <xf numFmtId="0" fontId="54" fillId="0" borderId="11" xfId="0" applyFont="1" applyFill="1" applyBorder="1" applyAlignment="1">
      <alignment horizontal="center" vertical="center" textRotation="90"/>
    </xf>
    <xf numFmtId="3" fontId="54" fillId="0" borderId="13" xfId="0" applyNumberFormat="1" applyFont="1" applyFill="1" applyBorder="1" applyAlignment="1">
      <alignment horizontal="center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right" vertical="top" wrapText="1"/>
    </xf>
    <xf numFmtId="0" fontId="59" fillId="0" borderId="16" xfId="0" applyFont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 wrapText="1"/>
    </xf>
    <xf numFmtId="49" fontId="55" fillId="0" borderId="17" xfId="0" applyNumberFormat="1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9" fontId="55" fillId="33" borderId="17" xfId="0" applyNumberFormat="1" applyFont="1" applyFill="1" applyBorder="1" applyAlignment="1">
      <alignment horizontal="center" vertical="center" wrapText="1"/>
    </xf>
    <xf numFmtId="49" fontId="55" fillId="33" borderId="14" xfId="0" applyNumberFormat="1" applyFont="1" applyFill="1" applyBorder="1" applyAlignment="1">
      <alignment horizontal="center" vertical="center" wrapText="1"/>
    </xf>
    <xf numFmtId="49" fontId="55" fillId="33" borderId="18" xfId="0" applyNumberFormat="1" applyFont="1" applyFill="1" applyBorder="1" applyAlignment="1">
      <alignment horizontal="center" vertical="center" wrapText="1"/>
    </xf>
    <xf numFmtId="49" fontId="55" fillId="33" borderId="16" xfId="0" applyNumberFormat="1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zoomScale="80" zoomScaleNormal="80" zoomScalePageLayoutView="0" workbookViewId="0" topLeftCell="A1">
      <selection activeCell="I2" sqref="I2:T2"/>
    </sheetView>
  </sheetViews>
  <sheetFormatPr defaultColWidth="9.140625" defaultRowHeight="15"/>
  <cols>
    <col min="1" max="1" width="8.00390625" style="0" customWidth="1"/>
    <col min="2" max="2" width="57.7109375" style="0" bestFit="1" customWidth="1"/>
    <col min="3" max="4" width="6.57421875" style="0" customWidth="1"/>
    <col min="5" max="5" width="23.00390625" style="0" bestFit="1" customWidth="1"/>
    <col min="6" max="7" width="4.00390625" style="0" bestFit="1" customWidth="1"/>
    <col min="8" max="8" width="12.8515625" style="3" customWidth="1"/>
    <col min="9" max="9" width="12.140625" style="3" customWidth="1"/>
    <col min="10" max="11" width="8.7109375" style="3" customWidth="1"/>
    <col min="12" max="12" width="14.28125" style="3" bestFit="1" customWidth="1"/>
    <col min="13" max="13" width="9.57421875" style="3" bestFit="1" customWidth="1"/>
    <col min="14" max="14" width="13.140625" style="3" bestFit="1" customWidth="1"/>
    <col min="15" max="15" width="12.28125" style="3" customWidth="1"/>
    <col min="16" max="16" width="13.140625" style="3" bestFit="1" customWidth="1"/>
    <col min="17" max="17" width="5.00390625" style="3" bestFit="1" customWidth="1"/>
    <col min="18" max="18" width="12.28125" style="3" customWidth="1"/>
    <col min="19" max="19" width="9.57421875" style="3" customWidth="1"/>
    <col min="20" max="20" width="11.28125" style="0" customWidth="1"/>
    <col min="21" max="21" width="9.140625" style="9" hidden="1" customWidth="1"/>
    <col min="22" max="23" width="9.140625" style="0" hidden="1" customWidth="1"/>
    <col min="24" max="24" width="9.140625" style="0" customWidth="1"/>
  </cols>
  <sheetData>
    <row r="1" spans="1:20" ht="34.5" customHeight="1">
      <c r="A1" s="1"/>
      <c r="B1" s="1"/>
      <c r="C1" s="1"/>
      <c r="D1" s="1"/>
      <c r="E1" s="1"/>
      <c r="F1" s="1"/>
      <c r="G1" s="1"/>
      <c r="H1" s="2"/>
      <c r="I1" s="95" t="s">
        <v>125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34.5" customHeight="1">
      <c r="A2" s="1"/>
      <c r="B2" s="1"/>
      <c r="C2" s="1"/>
      <c r="D2" s="1"/>
      <c r="E2" s="1"/>
      <c r="F2" s="1"/>
      <c r="G2" s="1"/>
      <c r="H2" s="2"/>
      <c r="I2" s="95" t="s">
        <v>168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51" customHeight="1">
      <c r="A3" s="96" t="s">
        <v>83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1" s="1" customFormat="1" ht="35.25" customHeight="1">
      <c r="A4" s="97" t="s">
        <v>0</v>
      </c>
      <c r="B4" s="97" t="s">
        <v>1</v>
      </c>
      <c r="C4" s="100" t="s">
        <v>2</v>
      </c>
      <c r="D4" s="101"/>
      <c r="E4" s="90" t="s">
        <v>3</v>
      </c>
      <c r="F4" s="90" t="s">
        <v>4</v>
      </c>
      <c r="G4" s="90" t="s">
        <v>5</v>
      </c>
      <c r="H4" s="83" t="s">
        <v>6</v>
      </c>
      <c r="I4" s="93" t="s">
        <v>7</v>
      </c>
      <c r="J4" s="94"/>
      <c r="K4" s="83" t="s">
        <v>8</v>
      </c>
      <c r="L4" s="111" t="s">
        <v>9</v>
      </c>
      <c r="M4" s="111"/>
      <c r="N4" s="111"/>
      <c r="O4" s="111"/>
      <c r="P4" s="111"/>
      <c r="Q4" s="111"/>
      <c r="R4" s="83" t="s">
        <v>10</v>
      </c>
      <c r="S4" s="83" t="s">
        <v>11</v>
      </c>
      <c r="T4" s="86" t="s">
        <v>12</v>
      </c>
      <c r="U4" s="9"/>
    </row>
    <row r="5" spans="1:21" s="1" customFormat="1" ht="15" customHeight="1">
      <c r="A5" s="98"/>
      <c r="B5" s="98"/>
      <c r="C5" s="86" t="s">
        <v>13</v>
      </c>
      <c r="D5" s="86" t="s">
        <v>14</v>
      </c>
      <c r="E5" s="91"/>
      <c r="F5" s="91"/>
      <c r="G5" s="91"/>
      <c r="H5" s="84"/>
      <c r="I5" s="83" t="s">
        <v>15</v>
      </c>
      <c r="J5" s="83" t="s">
        <v>16</v>
      </c>
      <c r="K5" s="84"/>
      <c r="L5" s="89" t="s">
        <v>15</v>
      </c>
      <c r="M5" s="111" t="s">
        <v>17</v>
      </c>
      <c r="N5" s="111"/>
      <c r="O5" s="111"/>
      <c r="P5" s="111"/>
      <c r="Q5" s="111"/>
      <c r="R5" s="84"/>
      <c r="S5" s="84"/>
      <c r="T5" s="87"/>
      <c r="U5" s="9"/>
    </row>
    <row r="6" spans="1:21" s="1" customFormat="1" ht="163.5" customHeight="1">
      <c r="A6" s="98"/>
      <c r="B6" s="98"/>
      <c r="C6" s="87"/>
      <c r="D6" s="87"/>
      <c r="E6" s="91"/>
      <c r="F6" s="91"/>
      <c r="G6" s="91"/>
      <c r="H6" s="85"/>
      <c r="I6" s="85"/>
      <c r="J6" s="85"/>
      <c r="K6" s="85"/>
      <c r="L6" s="89"/>
      <c r="M6" s="11" t="s">
        <v>18</v>
      </c>
      <c r="N6" s="11" t="s">
        <v>19</v>
      </c>
      <c r="O6" s="11" t="s">
        <v>20</v>
      </c>
      <c r="P6" s="11" t="s">
        <v>21</v>
      </c>
      <c r="Q6" s="11" t="s">
        <v>63</v>
      </c>
      <c r="R6" s="85"/>
      <c r="S6" s="85"/>
      <c r="T6" s="87"/>
      <c r="U6" s="9"/>
    </row>
    <row r="7" spans="1:21" s="1" customFormat="1" ht="15">
      <c r="A7" s="99"/>
      <c r="B7" s="99"/>
      <c r="C7" s="88"/>
      <c r="D7" s="88"/>
      <c r="E7" s="92"/>
      <c r="F7" s="92"/>
      <c r="G7" s="92"/>
      <c r="H7" s="12" t="s">
        <v>22</v>
      </c>
      <c r="I7" s="12" t="s">
        <v>22</v>
      </c>
      <c r="J7" s="12" t="s">
        <v>22</v>
      </c>
      <c r="K7" s="12" t="s">
        <v>23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/>
      <c r="R7" s="12" t="s">
        <v>25</v>
      </c>
      <c r="S7" s="12" t="s">
        <v>25</v>
      </c>
      <c r="T7" s="88"/>
      <c r="U7" s="9"/>
    </row>
    <row r="8" spans="1:21" s="1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9"/>
    </row>
    <row r="9" spans="1:20" s="9" customFormat="1" ht="15">
      <c r="A9" s="112" t="s">
        <v>61</v>
      </c>
      <c r="B9" s="113"/>
      <c r="C9" s="15"/>
      <c r="D9" s="15"/>
      <c r="E9" s="15"/>
      <c r="F9" s="15"/>
      <c r="G9" s="15"/>
      <c r="H9" s="16">
        <f aca="true" t="shared" si="0" ref="H9:Q9">H11+H32+H44</f>
        <v>14671.77</v>
      </c>
      <c r="I9" s="16">
        <f t="shared" si="0"/>
        <v>13594.27</v>
      </c>
      <c r="J9" s="16">
        <f t="shared" si="0"/>
        <v>7986.67</v>
      </c>
      <c r="K9" s="17">
        <f t="shared" si="0"/>
        <v>724</v>
      </c>
      <c r="L9" s="16">
        <f t="shared" si="0"/>
        <v>29144800</v>
      </c>
      <c r="M9" s="16">
        <f t="shared" si="0"/>
        <v>0</v>
      </c>
      <c r="N9" s="16">
        <f t="shared" si="0"/>
        <v>13071431.115363501</v>
      </c>
      <c r="O9" s="16">
        <f t="shared" si="0"/>
        <v>0</v>
      </c>
      <c r="P9" s="16">
        <f t="shared" si="0"/>
        <v>16073368.8846365</v>
      </c>
      <c r="Q9" s="16">
        <f t="shared" si="0"/>
        <v>0</v>
      </c>
      <c r="R9" s="16" t="s">
        <v>62</v>
      </c>
      <c r="S9" s="16" t="s">
        <v>62</v>
      </c>
      <c r="T9" s="15" t="s">
        <v>62</v>
      </c>
    </row>
    <row r="10" spans="1:20" s="9" customFormat="1" ht="15">
      <c r="A10" s="102" t="s">
        <v>66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4"/>
    </row>
    <row r="11" spans="1:20" s="9" customFormat="1" ht="15">
      <c r="A11" s="18" t="s">
        <v>26</v>
      </c>
      <c r="B11" s="19" t="s">
        <v>84</v>
      </c>
      <c r="C11" s="15" t="s">
        <v>62</v>
      </c>
      <c r="D11" s="15" t="s">
        <v>62</v>
      </c>
      <c r="E11" s="15" t="s">
        <v>62</v>
      </c>
      <c r="F11" s="15" t="s">
        <v>62</v>
      </c>
      <c r="G11" s="15" t="s">
        <v>62</v>
      </c>
      <c r="H11" s="16">
        <f aca="true" t="shared" si="1" ref="H11:Q11">SUM(H12:H30)</f>
        <v>8186.200000000001</v>
      </c>
      <c r="I11" s="16">
        <f t="shared" si="1"/>
        <v>7579.9</v>
      </c>
      <c r="J11" s="16">
        <f t="shared" si="1"/>
        <v>4615.620000000001</v>
      </c>
      <c r="K11" s="16">
        <f t="shared" si="1"/>
        <v>394</v>
      </c>
      <c r="L11" s="16">
        <f t="shared" si="1"/>
        <v>2502511</v>
      </c>
      <c r="M11" s="16">
        <f>SUM(M12:M30)</f>
        <v>0</v>
      </c>
      <c r="N11" s="16">
        <f>SUM(N12:N30)</f>
        <v>3088930.8300000005</v>
      </c>
      <c r="O11" s="16">
        <f t="shared" si="1"/>
        <v>0</v>
      </c>
      <c r="P11" s="16">
        <f t="shared" si="1"/>
        <v>-586419.8300000002</v>
      </c>
      <c r="Q11" s="16">
        <f t="shared" si="1"/>
        <v>0</v>
      </c>
      <c r="R11" s="16" t="s">
        <v>62</v>
      </c>
      <c r="S11" s="16" t="s">
        <v>62</v>
      </c>
      <c r="T11" s="15" t="s">
        <v>62</v>
      </c>
    </row>
    <row r="12" spans="1:28" s="35" customFormat="1" ht="15">
      <c r="A12" s="59" t="s">
        <v>27</v>
      </c>
      <c r="B12" s="38" t="s">
        <v>141</v>
      </c>
      <c r="C12" s="48">
        <v>1975</v>
      </c>
      <c r="D12" s="48">
        <v>1975</v>
      </c>
      <c r="E12" s="45" t="s">
        <v>135</v>
      </c>
      <c r="F12" s="48">
        <v>2</v>
      </c>
      <c r="G12" s="48">
        <v>1</v>
      </c>
      <c r="H12" s="36">
        <v>299.91</v>
      </c>
      <c r="I12" s="36">
        <v>277.21</v>
      </c>
      <c r="J12" s="39">
        <v>209.3</v>
      </c>
      <c r="K12" s="47">
        <v>14</v>
      </c>
      <c r="L12" s="36">
        <f>SUM('Приложение 2'!C12)</f>
        <v>351112</v>
      </c>
      <c r="M12" s="36">
        <v>0</v>
      </c>
      <c r="N12" s="36">
        <v>777729.41</v>
      </c>
      <c r="O12" s="36">
        <v>0</v>
      </c>
      <c r="P12" s="36">
        <f>L12-N12</f>
        <v>-426617.41000000003</v>
      </c>
      <c r="Q12" s="36">
        <v>0</v>
      </c>
      <c r="R12" s="36">
        <f aca="true" t="shared" si="2" ref="R12:R30">L12/I12</f>
        <v>1266.5921142815916</v>
      </c>
      <c r="S12" s="36">
        <v>10680.990312398544</v>
      </c>
      <c r="T12" s="63">
        <v>43100</v>
      </c>
      <c r="U12" s="37" t="s">
        <v>152</v>
      </c>
      <c r="V12" s="9" t="s">
        <v>155</v>
      </c>
      <c r="W12" s="9" t="s">
        <v>150</v>
      </c>
      <c r="X12" s="9"/>
      <c r="Y12" s="9"/>
      <c r="Z12" s="9"/>
      <c r="AA12" s="9"/>
      <c r="AB12" s="9"/>
    </row>
    <row r="13" spans="1:28" s="35" customFormat="1" ht="15.75">
      <c r="A13" s="59" t="s">
        <v>64</v>
      </c>
      <c r="B13" s="38" t="s">
        <v>142</v>
      </c>
      <c r="C13" s="48">
        <v>1970</v>
      </c>
      <c r="D13" s="48">
        <v>2011</v>
      </c>
      <c r="E13" s="45" t="s">
        <v>134</v>
      </c>
      <c r="F13" s="48">
        <v>2</v>
      </c>
      <c r="G13" s="48">
        <v>2</v>
      </c>
      <c r="H13" s="36">
        <v>537.95</v>
      </c>
      <c r="I13" s="36">
        <v>495.6</v>
      </c>
      <c r="J13" s="39">
        <v>236.28</v>
      </c>
      <c r="K13" s="47">
        <v>28</v>
      </c>
      <c r="L13" s="36">
        <f>SUM('Приложение 2'!C13)</f>
        <v>167280</v>
      </c>
      <c r="M13" s="36">
        <v>0</v>
      </c>
      <c r="N13" s="36">
        <v>69732.15</v>
      </c>
      <c r="O13" s="36">
        <v>0</v>
      </c>
      <c r="P13" s="36">
        <f aca="true" t="shared" si="3" ref="P13:P30">L13-N13</f>
        <v>97547.85</v>
      </c>
      <c r="Q13" s="36">
        <v>0</v>
      </c>
      <c r="R13" s="36">
        <f t="shared" si="2"/>
        <v>337.53026634382564</v>
      </c>
      <c r="S13" s="80">
        <v>2719.77</v>
      </c>
      <c r="T13" s="63">
        <v>43100</v>
      </c>
      <c r="U13" s="37" t="s">
        <v>150</v>
      </c>
      <c r="V13" s="9"/>
      <c r="W13" s="9"/>
      <c r="X13" s="9"/>
      <c r="Y13" s="9"/>
      <c r="Z13" s="9"/>
      <c r="AA13" s="9"/>
      <c r="AB13" s="9"/>
    </row>
    <row r="14" spans="1:28" s="35" customFormat="1" ht="15.75">
      <c r="A14" s="59" t="s">
        <v>65</v>
      </c>
      <c r="B14" s="38" t="s">
        <v>144</v>
      </c>
      <c r="C14" s="48">
        <v>1970</v>
      </c>
      <c r="D14" s="48">
        <v>2016</v>
      </c>
      <c r="E14" s="45" t="s">
        <v>134</v>
      </c>
      <c r="F14" s="48">
        <v>2</v>
      </c>
      <c r="G14" s="48">
        <v>2</v>
      </c>
      <c r="H14" s="36">
        <v>538.16</v>
      </c>
      <c r="I14" s="36">
        <v>501.57</v>
      </c>
      <c r="J14" s="39">
        <v>236.29</v>
      </c>
      <c r="K14" s="47">
        <v>29</v>
      </c>
      <c r="L14" s="36">
        <f>SUM('Приложение 2'!C14)</f>
        <v>117101</v>
      </c>
      <c r="M14" s="36">
        <v>0</v>
      </c>
      <c r="N14" s="36">
        <v>48814.59</v>
      </c>
      <c r="O14" s="36">
        <v>0</v>
      </c>
      <c r="P14" s="36">
        <f t="shared" si="3"/>
        <v>68286.41</v>
      </c>
      <c r="Q14" s="36">
        <v>0</v>
      </c>
      <c r="R14" s="36">
        <f t="shared" si="2"/>
        <v>233.46890763004168</v>
      </c>
      <c r="S14" s="81">
        <v>1921.23</v>
      </c>
      <c r="T14" s="63">
        <v>43100</v>
      </c>
      <c r="U14" s="37" t="s">
        <v>150</v>
      </c>
      <c r="V14" s="9"/>
      <c r="W14" s="9"/>
      <c r="X14" s="9"/>
      <c r="Y14" s="9"/>
      <c r="Z14" s="9"/>
      <c r="AA14" s="9"/>
      <c r="AB14" s="9"/>
    </row>
    <row r="15" spans="1:28" s="35" customFormat="1" ht="15">
      <c r="A15" s="59" t="s">
        <v>85</v>
      </c>
      <c r="B15" s="38" t="s">
        <v>145</v>
      </c>
      <c r="C15" s="48">
        <v>1970</v>
      </c>
      <c r="D15" s="48">
        <v>2016</v>
      </c>
      <c r="E15" s="45" t="s">
        <v>134</v>
      </c>
      <c r="F15" s="48">
        <v>2</v>
      </c>
      <c r="G15" s="48">
        <v>2</v>
      </c>
      <c r="H15" s="36">
        <v>544.47</v>
      </c>
      <c r="I15" s="36">
        <v>511.77</v>
      </c>
      <c r="J15" s="39">
        <v>347.5</v>
      </c>
      <c r="K15" s="47">
        <v>25</v>
      </c>
      <c r="L15" s="36">
        <f>SUM('Приложение 2'!C15)</f>
        <v>66997</v>
      </c>
      <c r="M15" s="36">
        <v>0</v>
      </c>
      <c r="N15" s="36">
        <v>27928.29</v>
      </c>
      <c r="O15" s="36">
        <v>0</v>
      </c>
      <c r="P15" s="36">
        <f t="shared" si="3"/>
        <v>39068.71</v>
      </c>
      <c r="Q15" s="36">
        <v>0</v>
      </c>
      <c r="R15" s="36">
        <f t="shared" si="2"/>
        <v>130.91232389549992</v>
      </c>
      <c r="S15" s="36">
        <v>6039.99</v>
      </c>
      <c r="T15" s="63">
        <v>43100</v>
      </c>
      <c r="U15" s="37" t="s">
        <v>150</v>
      </c>
      <c r="V15" s="9"/>
      <c r="W15" s="9"/>
      <c r="X15" s="9"/>
      <c r="Y15" s="9"/>
      <c r="Z15" s="9"/>
      <c r="AA15" s="9"/>
      <c r="AB15" s="9"/>
    </row>
    <row r="16" spans="1:28" s="35" customFormat="1" ht="15.75">
      <c r="A16" s="59" t="s">
        <v>86</v>
      </c>
      <c r="B16" s="60" t="s">
        <v>146</v>
      </c>
      <c r="C16" s="48">
        <v>1969</v>
      </c>
      <c r="D16" s="48">
        <v>2015</v>
      </c>
      <c r="E16" s="45" t="s">
        <v>134</v>
      </c>
      <c r="F16" s="48">
        <v>2</v>
      </c>
      <c r="G16" s="48">
        <v>2</v>
      </c>
      <c r="H16" s="36">
        <v>538.22</v>
      </c>
      <c r="I16" s="36">
        <v>505.52</v>
      </c>
      <c r="J16" s="39">
        <v>413.92</v>
      </c>
      <c r="K16" s="47">
        <v>19</v>
      </c>
      <c r="L16" s="36">
        <f>SUM('Приложение 2'!C16)</f>
        <v>117102</v>
      </c>
      <c r="M16" s="36">
        <v>0</v>
      </c>
      <c r="N16" s="36">
        <v>48815.01</v>
      </c>
      <c r="O16" s="36">
        <v>0</v>
      </c>
      <c r="P16" s="36">
        <f t="shared" si="3"/>
        <v>68286.98999999999</v>
      </c>
      <c r="Q16" s="36">
        <v>0</v>
      </c>
      <c r="R16" s="36">
        <f t="shared" si="2"/>
        <v>231.64662130083875</v>
      </c>
      <c r="S16" s="81">
        <v>1921.23</v>
      </c>
      <c r="T16" s="63">
        <v>43100</v>
      </c>
      <c r="U16" s="37" t="s">
        <v>150</v>
      </c>
      <c r="V16" s="9"/>
      <c r="W16" s="9"/>
      <c r="X16" s="9"/>
      <c r="Y16" s="9"/>
      <c r="Z16" s="9"/>
      <c r="AA16" s="9"/>
      <c r="AB16" s="9"/>
    </row>
    <row r="17" spans="1:28" s="20" customFormat="1" ht="15.75">
      <c r="A17" s="59" t="s">
        <v>91</v>
      </c>
      <c r="B17" s="38" t="s">
        <v>148</v>
      </c>
      <c r="C17" s="48">
        <v>1969</v>
      </c>
      <c r="D17" s="48">
        <v>2016</v>
      </c>
      <c r="E17" s="45" t="s">
        <v>134</v>
      </c>
      <c r="F17" s="48">
        <v>2</v>
      </c>
      <c r="G17" s="48">
        <v>1</v>
      </c>
      <c r="H17" s="36">
        <v>346.2</v>
      </c>
      <c r="I17" s="36">
        <v>320</v>
      </c>
      <c r="J17" s="39">
        <v>39</v>
      </c>
      <c r="K17" s="47">
        <v>16</v>
      </c>
      <c r="L17" s="36">
        <f>SUM('Приложение 2'!C17)</f>
        <v>112739</v>
      </c>
      <c r="M17" s="36">
        <v>0</v>
      </c>
      <c r="N17" s="36">
        <v>46996.25</v>
      </c>
      <c r="O17" s="36">
        <v>0</v>
      </c>
      <c r="P17" s="36">
        <f t="shared" si="3"/>
        <v>65742.75</v>
      </c>
      <c r="Q17" s="36">
        <v>0</v>
      </c>
      <c r="R17" s="36">
        <f>L17/I17</f>
        <v>352.309375</v>
      </c>
      <c r="S17" s="81">
        <v>1921.23</v>
      </c>
      <c r="T17" s="63">
        <v>43100</v>
      </c>
      <c r="U17" s="37" t="s">
        <v>150</v>
      </c>
      <c r="V17" s="9"/>
      <c r="W17" s="9"/>
      <c r="X17" s="9"/>
      <c r="Y17" s="9"/>
      <c r="Z17" s="9"/>
      <c r="AA17" s="9"/>
      <c r="AB17" s="9"/>
    </row>
    <row r="18" spans="1:28" s="20" customFormat="1" ht="15">
      <c r="A18" s="59" t="s">
        <v>92</v>
      </c>
      <c r="B18" s="38" t="s">
        <v>149</v>
      </c>
      <c r="C18" s="48">
        <v>1977</v>
      </c>
      <c r="D18" s="48">
        <v>1977</v>
      </c>
      <c r="E18" s="45" t="s">
        <v>136</v>
      </c>
      <c r="F18" s="48">
        <v>3</v>
      </c>
      <c r="G18" s="48">
        <v>2</v>
      </c>
      <c r="H18" s="36">
        <v>1166.31</v>
      </c>
      <c r="I18" s="36">
        <v>1062.41</v>
      </c>
      <c r="J18" s="39">
        <v>881.35</v>
      </c>
      <c r="K18" s="47">
        <v>41</v>
      </c>
      <c r="L18" s="36">
        <f>SUM('Приложение 2'!C18)</f>
        <v>181403</v>
      </c>
      <c r="M18" s="36">
        <v>0</v>
      </c>
      <c r="N18" s="36">
        <v>75619.45</v>
      </c>
      <c r="O18" s="36">
        <v>0</v>
      </c>
      <c r="P18" s="36">
        <f t="shared" si="3"/>
        <v>105783.55</v>
      </c>
      <c r="Q18" s="36">
        <v>0</v>
      </c>
      <c r="R18" s="36">
        <f>L18/I18</f>
        <v>170.74669854387665</v>
      </c>
      <c r="S18" s="36">
        <v>783.61</v>
      </c>
      <c r="T18" s="63">
        <v>43100</v>
      </c>
      <c r="U18" s="37" t="s">
        <v>151</v>
      </c>
      <c r="V18" s="9"/>
      <c r="W18" s="9"/>
      <c r="X18" s="9"/>
      <c r="Y18" s="9"/>
      <c r="Z18" s="9"/>
      <c r="AA18" s="9"/>
      <c r="AB18" s="9"/>
    </row>
    <row r="19" spans="1:28" s="35" customFormat="1" ht="15">
      <c r="A19" s="59" t="s">
        <v>115</v>
      </c>
      <c r="B19" s="38" t="s">
        <v>143</v>
      </c>
      <c r="C19" s="48">
        <v>1985</v>
      </c>
      <c r="D19" s="48">
        <v>1985</v>
      </c>
      <c r="E19" s="45" t="s">
        <v>134</v>
      </c>
      <c r="F19" s="48">
        <v>2</v>
      </c>
      <c r="G19" s="48">
        <v>1</v>
      </c>
      <c r="H19" s="36">
        <v>325.2</v>
      </c>
      <c r="I19" s="36">
        <v>291.8</v>
      </c>
      <c r="J19" s="39">
        <v>228.7</v>
      </c>
      <c r="K19" s="47">
        <v>13</v>
      </c>
      <c r="L19" s="36">
        <f>SUM('Приложение 2'!C19)</f>
        <v>33679</v>
      </c>
      <c r="M19" s="36">
        <v>0</v>
      </c>
      <c r="N19" s="36">
        <v>678634.55</v>
      </c>
      <c r="O19" s="36">
        <v>0</v>
      </c>
      <c r="P19" s="36">
        <f t="shared" si="3"/>
        <v>-644955.55</v>
      </c>
      <c r="Q19" s="36">
        <v>0</v>
      </c>
      <c r="R19" s="36">
        <f t="shared" si="2"/>
        <v>115.41809458533241</v>
      </c>
      <c r="S19" s="36">
        <v>6039.99</v>
      </c>
      <c r="T19" s="63">
        <v>43100</v>
      </c>
      <c r="U19" s="37" t="s">
        <v>150</v>
      </c>
      <c r="V19" s="9"/>
      <c r="W19" s="9"/>
      <c r="X19" s="9"/>
      <c r="Y19" s="9"/>
      <c r="Z19" s="9"/>
      <c r="AA19" s="9"/>
      <c r="AB19" s="9"/>
    </row>
    <row r="20" spans="1:50" s="34" customFormat="1" ht="15.75">
      <c r="A20" s="59" t="s">
        <v>116</v>
      </c>
      <c r="B20" s="60" t="s">
        <v>140</v>
      </c>
      <c r="C20" s="48">
        <v>1967</v>
      </c>
      <c r="D20" s="48">
        <v>2010</v>
      </c>
      <c r="E20" s="45" t="s">
        <v>134</v>
      </c>
      <c r="F20" s="48">
        <v>2</v>
      </c>
      <c r="G20" s="48">
        <v>1</v>
      </c>
      <c r="H20" s="36">
        <v>347.04</v>
      </c>
      <c r="I20" s="36">
        <v>321.74</v>
      </c>
      <c r="J20" s="39">
        <v>199.99</v>
      </c>
      <c r="K20" s="47">
        <v>18</v>
      </c>
      <c r="L20" s="36">
        <f>SUM('Приложение 2'!C20)</f>
        <v>224066</v>
      </c>
      <c r="M20" s="36">
        <v>0</v>
      </c>
      <c r="N20" s="36">
        <v>93403.9</v>
      </c>
      <c r="O20" s="36">
        <v>0</v>
      </c>
      <c r="P20" s="36">
        <f t="shared" si="3"/>
        <v>130662.1</v>
      </c>
      <c r="Q20" s="36">
        <v>0</v>
      </c>
      <c r="R20" s="36">
        <f t="shared" si="2"/>
        <v>696.4194691365699</v>
      </c>
      <c r="S20" s="81">
        <v>3817.66</v>
      </c>
      <c r="T20" s="63">
        <v>43100</v>
      </c>
      <c r="U20" s="37" t="s">
        <v>150</v>
      </c>
      <c r="V20" s="9"/>
      <c r="W20" s="9"/>
      <c r="X20" s="9"/>
      <c r="Y20" s="9"/>
      <c r="Z20" s="9"/>
      <c r="AA20" s="9"/>
      <c r="AB20" s="9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</row>
    <row r="21" spans="1:28" s="35" customFormat="1" ht="15.75">
      <c r="A21" s="59" t="s">
        <v>117</v>
      </c>
      <c r="B21" s="38" t="s">
        <v>127</v>
      </c>
      <c r="C21" s="48">
        <v>1967</v>
      </c>
      <c r="D21" s="48">
        <v>2015</v>
      </c>
      <c r="E21" s="45" t="s">
        <v>134</v>
      </c>
      <c r="F21" s="48">
        <v>2</v>
      </c>
      <c r="G21" s="48">
        <v>1</v>
      </c>
      <c r="H21" s="36">
        <v>347.31</v>
      </c>
      <c r="I21" s="36">
        <v>322.2</v>
      </c>
      <c r="J21" s="39">
        <v>113.5</v>
      </c>
      <c r="K21" s="47">
        <v>29</v>
      </c>
      <c r="L21" s="36">
        <f>SUM('Приложение 2'!C21)</f>
        <v>112764</v>
      </c>
      <c r="M21" s="36">
        <v>0</v>
      </c>
      <c r="N21" s="36">
        <v>47006.67</v>
      </c>
      <c r="O21" s="36">
        <v>0</v>
      </c>
      <c r="P21" s="36">
        <f t="shared" si="3"/>
        <v>65757.33</v>
      </c>
      <c r="Q21" s="36">
        <v>0</v>
      </c>
      <c r="R21" s="36">
        <f t="shared" si="2"/>
        <v>349.9813780260708</v>
      </c>
      <c r="S21" s="81">
        <v>1921.23</v>
      </c>
      <c r="T21" s="63">
        <v>43100</v>
      </c>
      <c r="U21" s="37" t="s">
        <v>150</v>
      </c>
      <c r="V21" s="9"/>
      <c r="W21" s="9"/>
      <c r="X21" s="9"/>
      <c r="Y21" s="9"/>
      <c r="Z21" s="9"/>
      <c r="AA21" s="9"/>
      <c r="AB21" s="9"/>
    </row>
    <row r="22" spans="1:28" s="1" customFormat="1" ht="15">
      <c r="A22" s="59" t="s">
        <v>118</v>
      </c>
      <c r="B22" s="60" t="s">
        <v>137</v>
      </c>
      <c r="C22" s="61">
        <v>1965</v>
      </c>
      <c r="D22" s="61">
        <v>2015</v>
      </c>
      <c r="E22" s="68" t="s">
        <v>134</v>
      </c>
      <c r="F22" s="46">
        <v>2</v>
      </c>
      <c r="G22" s="46">
        <v>1</v>
      </c>
      <c r="H22" s="36">
        <v>353.5</v>
      </c>
      <c r="I22" s="36">
        <v>329.2</v>
      </c>
      <c r="J22" s="39">
        <v>164.13</v>
      </c>
      <c r="K22" s="47">
        <v>8</v>
      </c>
      <c r="L22" s="36">
        <f>SUM('Приложение 2'!C22)</f>
        <v>195100</v>
      </c>
      <c r="M22" s="36">
        <v>0</v>
      </c>
      <c r="N22" s="36">
        <v>831105.68</v>
      </c>
      <c r="O22" s="36">
        <v>0</v>
      </c>
      <c r="P22" s="36">
        <f t="shared" si="3"/>
        <v>-636005.68</v>
      </c>
      <c r="Q22" s="36">
        <v>0</v>
      </c>
      <c r="R22" s="36">
        <f t="shared" si="2"/>
        <v>592.6488456865128</v>
      </c>
      <c r="S22" s="36">
        <v>7961.220059347181</v>
      </c>
      <c r="T22" s="63">
        <v>43100</v>
      </c>
      <c r="U22" s="37" t="s">
        <v>150</v>
      </c>
      <c r="V22" s="9"/>
      <c r="W22" s="9"/>
      <c r="X22" s="9"/>
      <c r="Y22" s="9"/>
      <c r="Z22" s="9"/>
      <c r="AA22" s="9"/>
      <c r="AB22" s="9"/>
    </row>
    <row r="23" spans="1:28" s="1" customFormat="1" ht="15.75">
      <c r="A23" s="59" t="s">
        <v>119</v>
      </c>
      <c r="B23" s="60" t="s">
        <v>139</v>
      </c>
      <c r="C23" s="61">
        <v>1966</v>
      </c>
      <c r="D23" s="61">
        <v>2016</v>
      </c>
      <c r="E23" s="45" t="s">
        <v>134</v>
      </c>
      <c r="F23" s="61">
        <v>2</v>
      </c>
      <c r="G23" s="61">
        <v>1</v>
      </c>
      <c r="H23" s="62">
        <v>350.8</v>
      </c>
      <c r="I23" s="62">
        <v>326.3</v>
      </c>
      <c r="J23" s="65">
        <v>190.78</v>
      </c>
      <c r="K23" s="66">
        <v>15</v>
      </c>
      <c r="L23" s="36">
        <f>SUM('Приложение 2'!C23)</f>
        <v>112843</v>
      </c>
      <c r="M23" s="36">
        <v>0</v>
      </c>
      <c r="N23" s="36">
        <v>47039.6</v>
      </c>
      <c r="O23" s="36">
        <v>0</v>
      </c>
      <c r="P23" s="36">
        <f t="shared" si="3"/>
        <v>65803.4</v>
      </c>
      <c r="Q23" s="36">
        <v>0</v>
      </c>
      <c r="R23" s="36">
        <f t="shared" si="2"/>
        <v>345.8259270609868</v>
      </c>
      <c r="S23" s="81">
        <v>1921.23</v>
      </c>
      <c r="T23" s="63">
        <v>43100</v>
      </c>
      <c r="U23" s="37" t="s">
        <v>150</v>
      </c>
      <c r="V23" s="9"/>
      <c r="W23" s="9"/>
      <c r="X23" s="9"/>
      <c r="Y23" s="9"/>
      <c r="Z23" s="9"/>
      <c r="AA23" s="9"/>
      <c r="AB23" s="9"/>
    </row>
    <row r="24" spans="1:28" s="1" customFormat="1" ht="15.75">
      <c r="A24" s="59" t="s">
        <v>120</v>
      </c>
      <c r="B24" s="60" t="s">
        <v>138</v>
      </c>
      <c r="C24" s="48">
        <v>1966</v>
      </c>
      <c r="D24" s="48">
        <v>2015</v>
      </c>
      <c r="E24" s="45" t="s">
        <v>134</v>
      </c>
      <c r="F24" s="48">
        <v>2</v>
      </c>
      <c r="G24" s="48">
        <v>1</v>
      </c>
      <c r="H24" s="36">
        <v>349.17</v>
      </c>
      <c r="I24" s="36">
        <v>324</v>
      </c>
      <c r="J24" s="39">
        <v>151.7</v>
      </c>
      <c r="K24" s="47">
        <v>23</v>
      </c>
      <c r="L24" s="36">
        <f>SUM('Приложение 2'!C24)</f>
        <v>112807</v>
      </c>
      <c r="M24" s="36">
        <v>0</v>
      </c>
      <c r="N24" s="36">
        <v>47024.6</v>
      </c>
      <c r="O24" s="36">
        <v>0</v>
      </c>
      <c r="P24" s="36">
        <f t="shared" si="3"/>
        <v>65782.4</v>
      </c>
      <c r="Q24" s="36">
        <v>0</v>
      </c>
      <c r="R24" s="36">
        <f t="shared" si="2"/>
        <v>348.16975308641975</v>
      </c>
      <c r="S24" s="81">
        <v>1921.23</v>
      </c>
      <c r="T24" s="64">
        <v>43100</v>
      </c>
      <c r="U24" s="37" t="s">
        <v>150</v>
      </c>
      <c r="V24" s="9"/>
      <c r="W24" s="9"/>
      <c r="X24" s="9"/>
      <c r="Y24" s="9"/>
      <c r="Z24" s="9"/>
      <c r="AA24" s="9"/>
      <c r="AB24" s="9"/>
    </row>
    <row r="25" spans="1:28" s="35" customFormat="1" ht="15">
      <c r="A25" s="59" t="s">
        <v>121</v>
      </c>
      <c r="B25" s="38" t="s">
        <v>128</v>
      </c>
      <c r="C25" s="48">
        <v>1968</v>
      </c>
      <c r="D25" s="48">
        <v>2015</v>
      </c>
      <c r="E25" s="45" t="s">
        <v>134</v>
      </c>
      <c r="F25" s="48">
        <v>2</v>
      </c>
      <c r="G25" s="48">
        <v>1</v>
      </c>
      <c r="H25" s="36">
        <v>348.8</v>
      </c>
      <c r="I25" s="36">
        <v>324.2</v>
      </c>
      <c r="J25" s="39">
        <v>201.3</v>
      </c>
      <c r="K25" s="47">
        <v>22</v>
      </c>
      <c r="L25" s="36">
        <f>SUM('Приложение 2'!C25)</f>
        <v>48342</v>
      </c>
      <c r="M25" s="36">
        <v>0</v>
      </c>
      <c r="N25" s="36">
        <v>20151.79</v>
      </c>
      <c r="O25" s="36">
        <v>0</v>
      </c>
      <c r="P25" s="36">
        <f t="shared" si="3"/>
        <v>28190.21</v>
      </c>
      <c r="Q25" s="36">
        <v>0</v>
      </c>
      <c r="R25" s="36">
        <f t="shared" si="2"/>
        <v>149.1116594694633</v>
      </c>
      <c r="S25" s="36">
        <v>823.34</v>
      </c>
      <c r="T25" s="63">
        <v>43100</v>
      </c>
      <c r="U25" s="37" t="s">
        <v>150</v>
      </c>
      <c r="V25" s="9"/>
      <c r="W25" s="9"/>
      <c r="X25" s="9"/>
      <c r="Y25" s="9"/>
      <c r="Z25" s="9"/>
      <c r="AA25" s="9"/>
      <c r="AB25" s="9"/>
    </row>
    <row r="26" spans="1:28" s="35" customFormat="1" ht="15">
      <c r="A26" s="59" t="s">
        <v>122</v>
      </c>
      <c r="B26" s="38" t="s">
        <v>129</v>
      </c>
      <c r="C26" s="48">
        <v>1968</v>
      </c>
      <c r="D26" s="48">
        <v>2015</v>
      </c>
      <c r="E26" s="45" t="s">
        <v>134</v>
      </c>
      <c r="F26" s="48">
        <v>2</v>
      </c>
      <c r="G26" s="48">
        <v>1</v>
      </c>
      <c r="H26" s="36">
        <v>347.92</v>
      </c>
      <c r="I26" s="36">
        <v>323.52</v>
      </c>
      <c r="J26" s="39">
        <v>323.52</v>
      </c>
      <c r="K26" s="47">
        <v>13</v>
      </c>
      <c r="L26" s="36">
        <f>SUM('Приложение 2'!C26)</f>
        <v>48333</v>
      </c>
      <c r="M26" s="36">
        <v>0</v>
      </c>
      <c r="N26" s="36">
        <v>20148.04</v>
      </c>
      <c r="O26" s="36">
        <v>0</v>
      </c>
      <c r="P26" s="36">
        <f t="shared" si="3"/>
        <v>28184.96</v>
      </c>
      <c r="Q26" s="36">
        <v>0</v>
      </c>
      <c r="R26" s="36">
        <f t="shared" si="2"/>
        <v>149.39725519287833</v>
      </c>
      <c r="S26" s="36">
        <v>823.34</v>
      </c>
      <c r="T26" s="63">
        <v>43100</v>
      </c>
      <c r="U26" s="37" t="s">
        <v>150</v>
      </c>
      <c r="V26" s="9"/>
      <c r="W26" s="9"/>
      <c r="X26" s="9"/>
      <c r="Y26" s="9"/>
      <c r="Z26" s="9"/>
      <c r="AA26" s="9"/>
      <c r="AB26" s="9"/>
    </row>
    <row r="27" spans="1:28" s="35" customFormat="1" ht="15">
      <c r="A27" s="59" t="s">
        <v>123</v>
      </c>
      <c r="B27" s="38" t="s">
        <v>130</v>
      </c>
      <c r="C27" s="48">
        <v>1968</v>
      </c>
      <c r="D27" s="48">
        <v>2015</v>
      </c>
      <c r="E27" s="45" t="s">
        <v>134</v>
      </c>
      <c r="F27" s="48">
        <v>2</v>
      </c>
      <c r="G27" s="48">
        <v>1</v>
      </c>
      <c r="H27" s="36">
        <v>362.58</v>
      </c>
      <c r="I27" s="36">
        <v>337</v>
      </c>
      <c r="J27" s="39">
        <v>86.8</v>
      </c>
      <c r="K27" s="47">
        <v>29</v>
      </c>
      <c r="L27" s="36">
        <f>SUM('Приложение 2'!C27)</f>
        <v>113111</v>
      </c>
      <c r="M27" s="36">
        <v>0</v>
      </c>
      <c r="N27" s="36">
        <v>47151.32</v>
      </c>
      <c r="O27" s="36">
        <v>0</v>
      </c>
      <c r="P27" s="36">
        <f t="shared" si="3"/>
        <v>65959.68</v>
      </c>
      <c r="Q27" s="36">
        <v>0</v>
      </c>
      <c r="R27" s="36">
        <f t="shared" si="2"/>
        <v>335.64094955489617</v>
      </c>
      <c r="S27" s="36">
        <v>1921.230059347181</v>
      </c>
      <c r="T27" s="63">
        <v>43100</v>
      </c>
      <c r="U27" s="37" t="s">
        <v>150</v>
      </c>
      <c r="V27" s="9"/>
      <c r="W27" s="9"/>
      <c r="X27" s="9"/>
      <c r="Y27" s="9"/>
      <c r="Z27" s="9"/>
      <c r="AA27" s="9"/>
      <c r="AB27" s="9"/>
    </row>
    <row r="28" spans="1:28" s="35" customFormat="1" ht="15">
      <c r="A28" s="59" t="s">
        <v>124</v>
      </c>
      <c r="B28" s="60" t="s">
        <v>133</v>
      </c>
      <c r="C28" s="48">
        <v>1969</v>
      </c>
      <c r="D28" s="48">
        <v>2015</v>
      </c>
      <c r="E28" s="45" t="s">
        <v>134</v>
      </c>
      <c r="F28" s="48">
        <v>2</v>
      </c>
      <c r="G28" s="48">
        <v>1</v>
      </c>
      <c r="H28" s="36">
        <v>363.63</v>
      </c>
      <c r="I28" s="36">
        <v>338.53</v>
      </c>
      <c r="J28" s="39">
        <v>259.72</v>
      </c>
      <c r="K28" s="47">
        <v>15</v>
      </c>
      <c r="L28" s="36">
        <f>SUM('Приложение 2'!C28)</f>
        <v>113135</v>
      </c>
      <c r="M28" s="36">
        <v>0</v>
      </c>
      <c r="N28" s="36">
        <v>47161.33</v>
      </c>
      <c r="O28" s="36">
        <v>0</v>
      </c>
      <c r="P28" s="36">
        <f t="shared" si="3"/>
        <v>65973.67</v>
      </c>
      <c r="Q28" s="36">
        <v>0</v>
      </c>
      <c r="R28" s="36">
        <f t="shared" si="2"/>
        <v>334.1949014858358</v>
      </c>
      <c r="S28" s="36">
        <v>1921.23</v>
      </c>
      <c r="T28" s="63">
        <v>43100</v>
      </c>
      <c r="U28" s="37" t="s">
        <v>150</v>
      </c>
      <c r="V28" s="9"/>
      <c r="W28" s="9"/>
      <c r="X28" s="9"/>
      <c r="Y28" s="9"/>
      <c r="Z28" s="9"/>
      <c r="AA28" s="9"/>
      <c r="AB28" s="9"/>
    </row>
    <row r="29" spans="1:28" s="35" customFormat="1" ht="15">
      <c r="A29" s="59" t="s">
        <v>159</v>
      </c>
      <c r="B29" s="38" t="s">
        <v>131</v>
      </c>
      <c r="C29" s="48">
        <v>1968</v>
      </c>
      <c r="D29" s="48">
        <v>2010</v>
      </c>
      <c r="E29" s="45" t="s">
        <v>134</v>
      </c>
      <c r="F29" s="48">
        <v>2</v>
      </c>
      <c r="G29" s="48">
        <v>1</v>
      </c>
      <c r="H29" s="36">
        <v>366.33</v>
      </c>
      <c r="I29" s="36">
        <v>340.73</v>
      </c>
      <c r="J29" s="39">
        <v>79.84</v>
      </c>
      <c r="K29" s="47">
        <v>19</v>
      </c>
      <c r="L29" s="36">
        <f>SUM('Приложение 2'!C29)</f>
        <v>161710</v>
      </c>
      <c r="M29" s="36">
        <v>0</v>
      </c>
      <c r="N29" s="36">
        <v>67410.25</v>
      </c>
      <c r="O29" s="36">
        <v>0</v>
      </c>
      <c r="P29" s="36">
        <f t="shared" si="3"/>
        <v>94299.75</v>
      </c>
      <c r="Q29" s="36">
        <v>0</v>
      </c>
      <c r="R29" s="36">
        <f t="shared" si="2"/>
        <v>474.59865582719453</v>
      </c>
      <c r="S29" s="36">
        <v>2719.77</v>
      </c>
      <c r="T29" s="63">
        <v>43100</v>
      </c>
      <c r="U29" s="37" t="s">
        <v>150</v>
      </c>
      <c r="V29" s="9"/>
      <c r="W29" s="9"/>
      <c r="X29" s="9"/>
      <c r="Y29" s="9"/>
      <c r="Z29" s="9"/>
      <c r="AA29" s="9"/>
      <c r="AB29" s="9"/>
    </row>
    <row r="30" spans="1:28" s="35" customFormat="1" ht="15">
      <c r="A30" s="59" t="s">
        <v>160</v>
      </c>
      <c r="B30" s="38" t="s">
        <v>132</v>
      </c>
      <c r="C30" s="48">
        <v>1969</v>
      </c>
      <c r="D30" s="48">
        <v>2010</v>
      </c>
      <c r="E30" s="45" t="s">
        <v>134</v>
      </c>
      <c r="F30" s="48">
        <v>2</v>
      </c>
      <c r="G30" s="48">
        <v>1</v>
      </c>
      <c r="H30" s="36">
        <v>352.7</v>
      </c>
      <c r="I30" s="36">
        <v>326.6</v>
      </c>
      <c r="J30" s="39">
        <v>252</v>
      </c>
      <c r="K30" s="47">
        <v>18</v>
      </c>
      <c r="L30" s="36">
        <f>SUM('Приложение 2'!C30)</f>
        <v>112887</v>
      </c>
      <c r="M30" s="36">
        <v>0</v>
      </c>
      <c r="N30" s="36">
        <v>47057.95</v>
      </c>
      <c r="O30" s="36">
        <v>0</v>
      </c>
      <c r="P30" s="36">
        <f t="shared" si="3"/>
        <v>65829.05</v>
      </c>
      <c r="Q30" s="36">
        <v>0</v>
      </c>
      <c r="R30" s="36">
        <f t="shared" si="2"/>
        <v>345.64298836497244</v>
      </c>
      <c r="S30" s="36">
        <v>1921.23</v>
      </c>
      <c r="T30" s="64">
        <v>43100</v>
      </c>
      <c r="U30" s="37" t="s">
        <v>150</v>
      </c>
      <c r="V30" s="9"/>
      <c r="W30" s="9"/>
      <c r="X30" s="9"/>
      <c r="Y30" s="9"/>
      <c r="Z30" s="9"/>
      <c r="AA30" s="9"/>
      <c r="AB30" s="9"/>
    </row>
    <row r="31" spans="1:28" s="10" customFormat="1" ht="15">
      <c r="A31" s="108" t="s">
        <v>67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9"/>
      <c r="V31" s="9"/>
      <c r="W31" s="9"/>
      <c r="X31" s="9"/>
      <c r="Y31" s="9"/>
      <c r="Z31" s="9"/>
      <c r="AA31" s="9"/>
      <c r="AB31" s="9"/>
    </row>
    <row r="32" spans="1:20" s="9" customFormat="1" ht="15">
      <c r="A32" s="42" t="s">
        <v>26</v>
      </c>
      <c r="B32" s="43" t="s">
        <v>84</v>
      </c>
      <c r="C32" s="67" t="s">
        <v>62</v>
      </c>
      <c r="D32" s="67" t="s">
        <v>62</v>
      </c>
      <c r="E32" s="67" t="s">
        <v>62</v>
      </c>
      <c r="F32" s="67" t="s">
        <v>62</v>
      </c>
      <c r="G32" s="67" t="s">
        <v>62</v>
      </c>
      <c r="H32" s="37">
        <f aca="true" t="shared" si="4" ref="H32:Q32">SUM(H33:H42)</f>
        <v>4015.4900000000002</v>
      </c>
      <c r="I32" s="37">
        <f t="shared" si="4"/>
        <v>3722.5799999999995</v>
      </c>
      <c r="J32" s="37">
        <f t="shared" si="4"/>
        <v>2276.3999999999996</v>
      </c>
      <c r="K32" s="37">
        <f t="shared" si="4"/>
        <v>188</v>
      </c>
      <c r="L32" s="37">
        <f t="shared" si="4"/>
        <v>18038119</v>
      </c>
      <c r="M32" s="37">
        <f t="shared" si="4"/>
        <v>0</v>
      </c>
      <c r="N32" s="37">
        <f t="shared" si="4"/>
        <v>5842418.470000001</v>
      </c>
      <c r="O32" s="37">
        <f t="shared" si="4"/>
        <v>0</v>
      </c>
      <c r="P32" s="37">
        <f t="shared" si="4"/>
        <v>12195700.530000001</v>
      </c>
      <c r="Q32" s="37">
        <f t="shared" si="4"/>
        <v>0</v>
      </c>
      <c r="R32" s="37" t="s">
        <v>62</v>
      </c>
      <c r="S32" s="37" t="s">
        <v>62</v>
      </c>
      <c r="T32" s="67" t="s">
        <v>62</v>
      </c>
    </row>
    <row r="33" spans="1:28" s="20" customFormat="1" ht="15">
      <c r="A33" s="59" t="s">
        <v>27</v>
      </c>
      <c r="B33" s="38" t="s">
        <v>147</v>
      </c>
      <c r="C33" s="48">
        <v>1975</v>
      </c>
      <c r="D33" s="48">
        <v>1975</v>
      </c>
      <c r="E33" s="45" t="s">
        <v>135</v>
      </c>
      <c r="F33" s="48">
        <v>2</v>
      </c>
      <c r="G33" s="48">
        <v>1</v>
      </c>
      <c r="H33" s="36">
        <v>299.91</v>
      </c>
      <c r="I33" s="36">
        <v>277.21</v>
      </c>
      <c r="J33" s="39">
        <v>209.3</v>
      </c>
      <c r="K33" s="47">
        <v>14</v>
      </c>
      <c r="L33" s="36">
        <f>SUM('Приложение 2'!C33)</f>
        <v>3016779</v>
      </c>
      <c r="M33" s="36">
        <v>0</v>
      </c>
      <c r="N33" s="36">
        <v>736921.22</v>
      </c>
      <c r="O33" s="36">
        <v>0</v>
      </c>
      <c r="P33" s="36">
        <f>L33-N33</f>
        <v>2279857.7800000003</v>
      </c>
      <c r="Q33" s="36">
        <v>0</v>
      </c>
      <c r="R33" s="36">
        <f>L33/I33</f>
        <v>10882.648533602685</v>
      </c>
      <c r="S33" s="62">
        <f>R33</f>
        <v>10882.648533602685</v>
      </c>
      <c r="T33" s="64">
        <v>43465</v>
      </c>
      <c r="U33" s="37" t="s">
        <v>152</v>
      </c>
      <c r="V33" s="9" t="s">
        <v>155</v>
      </c>
      <c r="W33" s="9" t="s">
        <v>150</v>
      </c>
      <c r="X33" s="79"/>
      <c r="Y33" s="9"/>
      <c r="Z33" s="9"/>
      <c r="AA33" s="9"/>
      <c r="AB33" s="9"/>
    </row>
    <row r="34" spans="1:28" s="20" customFormat="1" ht="15">
      <c r="A34" s="59" t="s">
        <v>64</v>
      </c>
      <c r="B34" s="38" t="s">
        <v>142</v>
      </c>
      <c r="C34" s="48">
        <v>1970</v>
      </c>
      <c r="D34" s="48">
        <v>2011</v>
      </c>
      <c r="E34" s="45" t="s">
        <v>134</v>
      </c>
      <c r="F34" s="48">
        <v>2</v>
      </c>
      <c r="G34" s="48">
        <v>2</v>
      </c>
      <c r="H34" s="36">
        <v>537.95</v>
      </c>
      <c r="I34" s="36">
        <v>495.6</v>
      </c>
      <c r="J34" s="39">
        <v>236.28</v>
      </c>
      <c r="K34" s="47">
        <v>28</v>
      </c>
      <c r="L34" s="36">
        <f>SUM('Приложение 2'!C34)</f>
        <v>2803173</v>
      </c>
      <c r="M34" s="36">
        <v>0</v>
      </c>
      <c r="N34" s="36">
        <v>1375127.35</v>
      </c>
      <c r="O34" s="36">
        <v>0</v>
      </c>
      <c r="P34" s="36">
        <f aca="true" t="shared" si="5" ref="P34:P42">L34-N34</f>
        <v>1428045.65</v>
      </c>
      <c r="Q34" s="36">
        <v>0</v>
      </c>
      <c r="R34" s="36">
        <f aca="true" t="shared" si="6" ref="R34:R42">L34/I34</f>
        <v>5656.119854721549</v>
      </c>
      <c r="S34" s="62">
        <f aca="true" t="shared" si="7" ref="S34:S42">R34</f>
        <v>5656.119854721549</v>
      </c>
      <c r="T34" s="64">
        <v>43465</v>
      </c>
      <c r="U34" s="37" t="s">
        <v>150</v>
      </c>
      <c r="V34" s="9"/>
      <c r="W34" s="9"/>
      <c r="X34" s="9"/>
      <c r="Y34" s="9"/>
      <c r="Z34" s="9"/>
      <c r="AA34" s="9"/>
      <c r="AB34" s="9"/>
    </row>
    <row r="35" spans="1:28" s="20" customFormat="1" ht="15">
      <c r="A35" s="59" t="s">
        <v>65</v>
      </c>
      <c r="B35" s="38" t="s">
        <v>144</v>
      </c>
      <c r="C35" s="48">
        <v>1970</v>
      </c>
      <c r="D35" s="48">
        <v>2016</v>
      </c>
      <c r="E35" s="45" t="s">
        <v>134</v>
      </c>
      <c r="F35" s="48">
        <v>2</v>
      </c>
      <c r="G35" s="48">
        <v>2</v>
      </c>
      <c r="H35" s="36">
        <v>538.16</v>
      </c>
      <c r="I35" s="36">
        <v>501.57</v>
      </c>
      <c r="J35" s="39">
        <v>236.29</v>
      </c>
      <c r="K35" s="47">
        <v>29</v>
      </c>
      <c r="L35" s="36">
        <f>SUM('Приложение 2'!C35)</f>
        <v>1574599</v>
      </c>
      <c r="M35" s="36">
        <v>0</v>
      </c>
      <c r="N35" s="36">
        <v>772436.86</v>
      </c>
      <c r="O35" s="36">
        <v>0</v>
      </c>
      <c r="P35" s="36">
        <f t="shared" si="5"/>
        <v>802162.14</v>
      </c>
      <c r="Q35" s="36">
        <v>0</v>
      </c>
      <c r="R35" s="36">
        <f t="shared" si="6"/>
        <v>3139.3404709213073</v>
      </c>
      <c r="S35" s="62">
        <f t="shared" si="7"/>
        <v>3139.3404709213073</v>
      </c>
      <c r="T35" s="64">
        <v>43465</v>
      </c>
      <c r="U35" s="37" t="s">
        <v>150</v>
      </c>
      <c r="V35" s="9"/>
      <c r="W35" s="9"/>
      <c r="X35" s="9"/>
      <c r="Y35" s="9"/>
      <c r="Z35" s="9"/>
      <c r="AA35" s="9"/>
      <c r="AB35" s="9"/>
    </row>
    <row r="36" spans="1:28" s="35" customFormat="1" ht="15">
      <c r="A36" s="59" t="s">
        <v>85</v>
      </c>
      <c r="B36" s="38" t="s">
        <v>145</v>
      </c>
      <c r="C36" s="48">
        <v>1970</v>
      </c>
      <c r="D36" s="48">
        <v>2016</v>
      </c>
      <c r="E36" s="45" t="s">
        <v>134</v>
      </c>
      <c r="F36" s="48">
        <v>2</v>
      </c>
      <c r="G36" s="48">
        <v>2</v>
      </c>
      <c r="H36" s="36">
        <v>544.47</v>
      </c>
      <c r="I36" s="36">
        <v>511.77</v>
      </c>
      <c r="J36" s="39">
        <v>347.5</v>
      </c>
      <c r="K36" s="47">
        <v>25</v>
      </c>
      <c r="L36" s="36">
        <f>SUM('Приложение 2'!C36)</f>
        <v>520705</v>
      </c>
      <c r="M36" s="36">
        <v>0</v>
      </c>
      <c r="N36" s="36">
        <v>255437.57</v>
      </c>
      <c r="O36" s="36">
        <v>0</v>
      </c>
      <c r="P36" s="36">
        <f t="shared" si="5"/>
        <v>265267.43</v>
      </c>
      <c r="Q36" s="36">
        <v>0</v>
      </c>
      <c r="R36" s="36">
        <f t="shared" si="6"/>
        <v>1017.459014791801</v>
      </c>
      <c r="S36" s="62">
        <f t="shared" si="7"/>
        <v>1017.459014791801</v>
      </c>
      <c r="T36" s="64">
        <v>43465</v>
      </c>
      <c r="U36" s="37" t="s">
        <v>150</v>
      </c>
      <c r="V36" s="9"/>
      <c r="W36" s="9"/>
      <c r="X36" s="9"/>
      <c r="Y36" s="9"/>
      <c r="Z36" s="9"/>
      <c r="AA36" s="9"/>
      <c r="AB36" s="9"/>
    </row>
    <row r="37" spans="1:28" s="35" customFormat="1" ht="15">
      <c r="A37" s="59" t="s">
        <v>115</v>
      </c>
      <c r="B37" s="38" t="s">
        <v>143</v>
      </c>
      <c r="C37" s="48">
        <v>1985</v>
      </c>
      <c r="D37" s="48">
        <v>1985</v>
      </c>
      <c r="E37" s="45" t="s">
        <v>134</v>
      </c>
      <c r="F37" s="48">
        <v>2</v>
      </c>
      <c r="G37" s="48">
        <v>1</v>
      </c>
      <c r="H37" s="36">
        <v>325.2</v>
      </c>
      <c r="I37" s="36">
        <v>291.8</v>
      </c>
      <c r="J37" s="39">
        <v>228.7</v>
      </c>
      <c r="K37" s="47">
        <v>13</v>
      </c>
      <c r="L37" s="36">
        <f>SUM('Приложение 2'!C37)</f>
        <v>1586999</v>
      </c>
      <c r="M37" s="36">
        <v>0</v>
      </c>
      <c r="N37" s="36">
        <v>678634.55</v>
      </c>
      <c r="O37" s="36">
        <v>0</v>
      </c>
      <c r="P37" s="36">
        <f>L37-N37</f>
        <v>908364.45</v>
      </c>
      <c r="Q37" s="36">
        <v>0</v>
      </c>
      <c r="R37" s="36">
        <f t="shared" si="6"/>
        <v>5438.653187114462</v>
      </c>
      <c r="S37" s="36">
        <v>6039.99</v>
      </c>
      <c r="T37" s="63">
        <v>43100</v>
      </c>
      <c r="U37" s="37" t="s">
        <v>150</v>
      </c>
      <c r="V37" s="9"/>
      <c r="W37" s="9"/>
      <c r="X37" s="9"/>
      <c r="Y37" s="9"/>
      <c r="Z37" s="9"/>
      <c r="AA37" s="9"/>
      <c r="AB37" s="9"/>
    </row>
    <row r="38" spans="1:28" s="20" customFormat="1" ht="15">
      <c r="A38" s="59" t="s">
        <v>91</v>
      </c>
      <c r="B38" s="60" t="s">
        <v>137</v>
      </c>
      <c r="C38" s="61">
        <v>1965</v>
      </c>
      <c r="D38" s="61">
        <v>2015</v>
      </c>
      <c r="E38" s="45" t="s">
        <v>134</v>
      </c>
      <c r="F38" s="48">
        <v>2</v>
      </c>
      <c r="G38" s="48">
        <v>1</v>
      </c>
      <c r="H38" s="36">
        <v>353.5</v>
      </c>
      <c r="I38" s="36">
        <v>329.2</v>
      </c>
      <c r="J38" s="39">
        <v>164.13</v>
      </c>
      <c r="K38" s="47">
        <v>8</v>
      </c>
      <c r="L38" s="36">
        <f>SUM('Приложение 2'!C38)</f>
        <v>3668378</v>
      </c>
      <c r="M38" s="36">
        <v>0</v>
      </c>
      <c r="N38" s="36">
        <v>506980.57</v>
      </c>
      <c r="O38" s="36">
        <v>0</v>
      </c>
      <c r="P38" s="36">
        <f t="shared" si="5"/>
        <v>3161397.43</v>
      </c>
      <c r="Q38" s="36">
        <v>0</v>
      </c>
      <c r="R38" s="36">
        <f t="shared" si="6"/>
        <v>11143.311057108142</v>
      </c>
      <c r="S38" s="62">
        <f t="shared" si="7"/>
        <v>11143.311057108142</v>
      </c>
      <c r="T38" s="64">
        <v>43465</v>
      </c>
      <c r="U38" s="37" t="s">
        <v>150</v>
      </c>
      <c r="V38" s="9"/>
      <c r="W38" s="9"/>
      <c r="X38" s="9"/>
      <c r="Y38" s="9"/>
      <c r="Z38" s="9"/>
      <c r="AA38" s="9"/>
      <c r="AB38" s="9"/>
    </row>
    <row r="39" spans="1:28" s="20" customFormat="1" ht="15">
      <c r="A39" s="59" t="s">
        <v>92</v>
      </c>
      <c r="B39" s="60" t="s">
        <v>139</v>
      </c>
      <c r="C39" s="61">
        <v>1966</v>
      </c>
      <c r="D39" s="61">
        <v>2016</v>
      </c>
      <c r="E39" s="45" t="s">
        <v>134</v>
      </c>
      <c r="F39" s="61">
        <v>2</v>
      </c>
      <c r="G39" s="61">
        <v>1</v>
      </c>
      <c r="H39" s="62">
        <v>350.8</v>
      </c>
      <c r="I39" s="62">
        <v>326.3</v>
      </c>
      <c r="J39" s="65">
        <v>190.78</v>
      </c>
      <c r="K39" s="66">
        <v>15</v>
      </c>
      <c r="L39" s="36">
        <f>SUM('Приложение 2'!C39)</f>
        <v>1024366</v>
      </c>
      <c r="M39" s="36">
        <v>0</v>
      </c>
      <c r="N39" s="36">
        <v>502514.01</v>
      </c>
      <c r="O39" s="36">
        <v>0</v>
      </c>
      <c r="P39" s="36">
        <f t="shared" si="5"/>
        <v>521851.99</v>
      </c>
      <c r="Q39" s="36">
        <v>0</v>
      </c>
      <c r="R39" s="36">
        <f t="shared" si="6"/>
        <v>3139.338032485443</v>
      </c>
      <c r="S39" s="62">
        <f t="shared" si="7"/>
        <v>3139.338032485443</v>
      </c>
      <c r="T39" s="64">
        <v>43465</v>
      </c>
      <c r="U39" s="37" t="s">
        <v>150</v>
      </c>
      <c r="V39" s="9"/>
      <c r="W39" s="9"/>
      <c r="X39" s="9"/>
      <c r="Y39" s="9"/>
      <c r="Z39" s="9"/>
      <c r="AA39" s="9"/>
      <c r="AB39" s="9"/>
    </row>
    <row r="40" spans="1:28" s="20" customFormat="1" ht="15">
      <c r="A40" s="59" t="s">
        <v>115</v>
      </c>
      <c r="B40" s="60" t="s">
        <v>138</v>
      </c>
      <c r="C40" s="48">
        <v>1966</v>
      </c>
      <c r="D40" s="48">
        <v>2015</v>
      </c>
      <c r="E40" s="45" t="s">
        <v>134</v>
      </c>
      <c r="F40" s="48">
        <v>2</v>
      </c>
      <c r="G40" s="48">
        <v>1</v>
      </c>
      <c r="H40" s="36">
        <v>349.17</v>
      </c>
      <c r="I40" s="36">
        <v>324</v>
      </c>
      <c r="J40" s="39">
        <v>151.7</v>
      </c>
      <c r="K40" s="47">
        <v>23</v>
      </c>
      <c r="L40" s="36">
        <f>SUM('Приложение 2'!C40)</f>
        <v>1017146</v>
      </c>
      <c r="M40" s="36">
        <v>0</v>
      </c>
      <c r="N40" s="36">
        <v>498972.16</v>
      </c>
      <c r="O40" s="36">
        <v>0</v>
      </c>
      <c r="P40" s="36">
        <f t="shared" si="5"/>
        <v>518173.84</v>
      </c>
      <c r="Q40" s="36">
        <v>0</v>
      </c>
      <c r="R40" s="36">
        <f t="shared" si="6"/>
        <v>3139.3395061728397</v>
      </c>
      <c r="S40" s="62">
        <f t="shared" si="7"/>
        <v>3139.3395061728397</v>
      </c>
      <c r="T40" s="64">
        <v>43465</v>
      </c>
      <c r="U40" s="37" t="s">
        <v>150</v>
      </c>
      <c r="V40" s="9"/>
      <c r="W40" s="9"/>
      <c r="X40" s="9"/>
      <c r="Y40" s="9"/>
      <c r="Z40" s="9"/>
      <c r="AA40" s="9"/>
      <c r="AB40" s="9"/>
    </row>
    <row r="41" spans="1:28" s="20" customFormat="1" ht="15">
      <c r="A41" s="59" t="s">
        <v>116</v>
      </c>
      <c r="B41" s="38" t="s">
        <v>133</v>
      </c>
      <c r="C41" s="48">
        <v>1969</v>
      </c>
      <c r="D41" s="48">
        <v>2015</v>
      </c>
      <c r="E41" s="45" t="s">
        <v>134</v>
      </c>
      <c r="F41" s="48">
        <v>2</v>
      </c>
      <c r="G41" s="48">
        <v>1</v>
      </c>
      <c r="H41" s="36">
        <v>363.63</v>
      </c>
      <c r="I41" s="36">
        <v>338.53</v>
      </c>
      <c r="J41" s="39">
        <v>259.72</v>
      </c>
      <c r="K41" s="47">
        <v>15</v>
      </c>
      <c r="L41" s="36">
        <f>SUM('Приложение 2'!C41)</f>
        <v>718320</v>
      </c>
      <c r="M41" s="36">
        <v>0</v>
      </c>
      <c r="N41" s="36">
        <v>352379.78</v>
      </c>
      <c r="O41" s="36">
        <v>0</v>
      </c>
      <c r="P41" s="36">
        <f t="shared" si="5"/>
        <v>365940.22</v>
      </c>
      <c r="Q41" s="36">
        <v>0</v>
      </c>
      <c r="R41" s="36">
        <f t="shared" si="6"/>
        <v>2121.8798924762946</v>
      </c>
      <c r="S41" s="62">
        <f t="shared" si="7"/>
        <v>2121.8798924762946</v>
      </c>
      <c r="T41" s="64">
        <v>43465</v>
      </c>
      <c r="U41" s="37" t="s">
        <v>150</v>
      </c>
      <c r="V41" s="9"/>
      <c r="W41" s="9"/>
      <c r="X41" s="9"/>
      <c r="Y41" s="9"/>
      <c r="Z41" s="9"/>
      <c r="AA41" s="9"/>
      <c r="AB41" s="9"/>
    </row>
    <row r="42" spans="1:28" s="20" customFormat="1" ht="15">
      <c r="A42" s="59" t="s">
        <v>117</v>
      </c>
      <c r="B42" s="38" t="s">
        <v>132</v>
      </c>
      <c r="C42" s="48">
        <v>1969</v>
      </c>
      <c r="D42" s="48">
        <v>2010</v>
      </c>
      <c r="E42" s="45" t="s">
        <v>134</v>
      </c>
      <c r="F42" s="48">
        <v>2</v>
      </c>
      <c r="G42" s="48">
        <v>1</v>
      </c>
      <c r="H42" s="36">
        <v>352.7</v>
      </c>
      <c r="I42" s="36">
        <v>326.6</v>
      </c>
      <c r="J42" s="39">
        <v>252</v>
      </c>
      <c r="K42" s="47">
        <v>18</v>
      </c>
      <c r="L42" s="36">
        <f>SUM('Приложение 2'!C42)</f>
        <v>2107654</v>
      </c>
      <c r="M42" s="36">
        <v>0</v>
      </c>
      <c r="N42" s="36">
        <v>163014.4</v>
      </c>
      <c r="O42" s="36">
        <v>0</v>
      </c>
      <c r="P42" s="36">
        <f t="shared" si="5"/>
        <v>1944639.6</v>
      </c>
      <c r="Q42" s="36">
        <v>0</v>
      </c>
      <c r="R42" s="36">
        <f t="shared" si="6"/>
        <v>6453.319044703</v>
      </c>
      <c r="S42" s="36">
        <f t="shared" si="7"/>
        <v>6453.319044703</v>
      </c>
      <c r="T42" s="64">
        <v>43465</v>
      </c>
      <c r="U42" s="37" t="s">
        <v>150</v>
      </c>
      <c r="V42" s="9"/>
      <c r="W42" s="9"/>
      <c r="X42" s="9"/>
      <c r="Y42" s="9"/>
      <c r="Z42" s="9"/>
      <c r="AA42" s="9"/>
      <c r="AB42" s="9"/>
    </row>
    <row r="43" spans="1:28" s="10" customFormat="1" ht="15">
      <c r="A43" s="105" t="s">
        <v>68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7"/>
      <c r="U43" s="9"/>
      <c r="V43" s="9"/>
      <c r="W43" s="9"/>
      <c r="X43" s="9"/>
      <c r="Y43" s="9"/>
      <c r="Z43" s="9"/>
      <c r="AA43" s="9"/>
      <c r="AB43" s="9"/>
    </row>
    <row r="44" spans="1:20" s="9" customFormat="1" ht="15">
      <c r="A44" s="42" t="s">
        <v>26</v>
      </c>
      <c r="B44" s="43" t="s">
        <v>84</v>
      </c>
      <c r="C44" s="67" t="s">
        <v>62</v>
      </c>
      <c r="D44" s="67" t="s">
        <v>62</v>
      </c>
      <c r="E44" s="67" t="s">
        <v>62</v>
      </c>
      <c r="F44" s="67" t="s">
        <v>62</v>
      </c>
      <c r="G44" s="67" t="s">
        <v>62</v>
      </c>
      <c r="H44" s="37">
        <f aca="true" t="shared" si="8" ref="H44:Q44">SUM(H45:H51)</f>
        <v>2470.08</v>
      </c>
      <c r="I44" s="37">
        <f t="shared" si="8"/>
        <v>2291.79</v>
      </c>
      <c r="J44" s="37">
        <f t="shared" si="8"/>
        <v>1094.65</v>
      </c>
      <c r="K44" s="37">
        <f t="shared" si="8"/>
        <v>142</v>
      </c>
      <c r="L44" s="37">
        <f t="shared" si="8"/>
        <v>8604170</v>
      </c>
      <c r="M44" s="37">
        <f t="shared" si="8"/>
        <v>0</v>
      </c>
      <c r="N44" s="37">
        <f t="shared" si="8"/>
        <v>4140081.8153635003</v>
      </c>
      <c r="O44" s="37">
        <f t="shared" si="8"/>
        <v>0</v>
      </c>
      <c r="P44" s="37">
        <f t="shared" si="8"/>
        <v>4464088.1846365</v>
      </c>
      <c r="Q44" s="37">
        <f t="shared" si="8"/>
        <v>0</v>
      </c>
      <c r="R44" s="37" t="s">
        <v>62</v>
      </c>
      <c r="S44" s="37" t="s">
        <v>62</v>
      </c>
      <c r="T44" s="67" t="s">
        <v>62</v>
      </c>
    </row>
    <row r="45" spans="1:21" ht="15">
      <c r="A45" s="59" t="s">
        <v>27</v>
      </c>
      <c r="B45" s="38" t="s">
        <v>148</v>
      </c>
      <c r="C45" s="48">
        <v>1969</v>
      </c>
      <c r="D45" s="48">
        <v>2016</v>
      </c>
      <c r="E45" s="45" t="s">
        <v>134</v>
      </c>
      <c r="F45" s="48">
        <v>2</v>
      </c>
      <c r="G45" s="48">
        <v>1</v>
      </c>
      <c r="H45" s="36">
        <v>346.2</v>
      </c>
      <c r="I45" s="36">
        <v>320</v>
      </c>
      <c r="J45" s="39">
        <v>39</v>
      </c>
      <c r="K45" s="47">
        <v>16</v>
      </c>
      <c r="L45" s="36">
        <f>SUM('Приложение 2'!C45)</f>
        <v>1130957</v>
      </c>
      <c r="M45" s="36">
        <v>0</v>
      </c>
      <c r="N45" s="36">
        <v>544184.33267335</v>
      </c>
      <c r="O45" s="36">
        <v>0</v>
      </c>
      <c r="P45" s="36">
        <f>L45-N45</f>
        <v>586772.66732665</v>
      </c>
      <c r="Q45" s="36">
        <v>0</v>
      </c>
      <c r="R45" s="36">
        <f aca="true" t="shared" si="9" ref="R45:R51">L45/I45</f>
        <v>3534.240625</v>
      </c>
      <c r="S45" s="36">
        <f>R45</f>
        <v>3534.240625</v>
      </c>
      <c r="T45" s="64">
        <v>43830</v>
      </c>
      <c r="U45" s="37" t="s">
        <v>150</v>
      </c>
    </row>
    <row r="46" spans="1:21" ht="15">
      <c r="A46" s="59" t="s">
        <v>64</v>
      </c>
      <c r="B46" s="60" t="s">
        <v>140</v>
      </c>
      <c r="C46" s="48">
        <v>1967</v>
      </c>
      <c r="D46" s="48">
        <v>2010</v>
      </c>
      <c r="E46" s="45" t="s">
        <v>134</v>
      </c>
      <c r="F46" s="48">
        <v>2</v>
      </c>
      <c r="G46" s="48">
        <v>1</v>
      </c>
      <c r="H46" s="36">
        <v>347.04</v>
      </c>
      <c r="I46" s="36">
        <v>321.74</v>
      </c>
      <c r="J46" s="39">
        <v>199.99</v>
      </c>
      <c r="K46" s="47">
        <v>18</v>
      </c>
      <c r="L46" s="36">
        <f>SUM('Приложение 2'!C46)</f>
        <v>3114462</v>
      </c>
      <c r="M46" s="36">
        <v>0</v>
      </c>
      <c r="N46" s="36">
        <v>1498590.5079561</v>
      </c>
      <c r="O46" s="36">
        <v>0</v>
      </c>
      <c r="P46" s="36">
        <f aca="true" t="shared" si="10" ref="P46:P51">L46-N46</f>
        <v>1615871.4920439</v>
      </c>
      <c r="Q46" s="36">
        <v>0</v>
      </c>
      <c r="R46" s="36">
        <f t="shared" si="9"/>
        <v>9680.058432274507</v>
      </c>
      <c r="S46" s="36">
        <f aca="true" t="shared" si="11" ref="S46:S51">R46</f>
        <v>9680.058432274507</v>
      </c>
      <c r="T46" s="64">
        <v>43830</v>
      </c>
      <c r="U46" s="37" t="s">
        <v>150</v>
      </c>
    </row>
    <row r="47" spans="1:28" s="21" customFormat="1" ht="15">
      <c r="A47" s="59" t="s">
        <v>65</v>
      </c>
      <c r="B47" s="38" t="s">
        <v>127</v>
      </c>
      <c r="C47" s="48">
        <v>1967</v>
      </c>
      <c r="D47" s="48">
        <v>2015</v>
      </c>
      <c r="E47" s="45" t="s">
        <v>134</v>
      </c>
      <c r="F47" s="48">
        <v>2</v>
      </c>
      <c r="G47" s="48">
        <v>1</v>
      </c>
      <c r="H47" s="36">
        <v>347.31</v>
      </c>
      <c r="I47" s="36">
        <v>322.2</v>
      </c>
      <c r="J47" s="39">
        <v>113.5</v>
      </c>
      <c r="K47" s="47">
        <v>29</v>
      </c>
      <c r="L47" s="36">
        <f>SUM('Приложение 2'!C47)</f>
        <v>683670</v>
      </c>
      <c r="M47" s="36">
        <v>0</v>
      </c>
      <c r="N47" s="36">
        <v>328962.5535885</v>
      </c>
      <c r="O47" s="36">
        <v>0</v>
      </c>
      <c r="P47" s="36">
        <f t="shared" si="10"/>
        <v>354707.4464115</v>
      </c>
      <c r="Q47" s="36">
        <v>0</v>
      </c>
      <c r="R47" s="36">
        <f t="shared" si="9"/>
        <v>2121.880819366853</v>
      </c>
      <c r="S47" s="36">
        <f t="shared" si="11"/>
        <v>2121.880819366853</v>
      </c>
      <c r="T47" s="64">
        <v>43830</v>
      </c>
      <c r="U47" s="37" t="s">
        <v>150</v>
      </c>
      <c r="V47" s="9"/>
      <c r="W47" s="9"/>
      <c r="X47" s="9"/>
      <c r="Y47"/>
      <c r="Z47"/>
      <c r="AA47" s="9"/>
      <c r="AB47" s="9"/>
    </row>
    <row r="48" spans="1:28" s="21" customFormat="1" ht="15">
      <c r="A48" s="59" t="s">
        <v>85</v>
      </c>
      <c r="B48" s="38" t="s">
        <v>129</v>
      </c>
      <c r="C48" s="48">
        <v>1968</v>
      </c>
      <c r="D48" s="48">
        <v>2015</v>
      </c>
      <c r="E48" s="45" t="s">
        <v>134</v>
      </c>
      <c r="F48" s="48">
        <v>2</v>
      </c>
      <c r="G48" s="48">
        <v>1</v>
      </c>
      <c r="H48" s="36">
        <v>347.92</v>
      </c>
      <c r="I48" s="36">
        <v>323.52</v>
      </c>
      <c r="J48" s="39">
        <v>323.52</v>
      </c>
      <c r="K48" s="47">
        <v>13</v>
      </c>
      <c r="L48" s="36">
        <f>SUM('Приложение 2'!C48)</f>
        <v>686471</v>
      </c>
      <c r="M48" s="36">
        <v>0</v>
      </c>
      <c r="N48" s="36">
        <v>330310.31510005</v>
      </c>
      <c r="O48" s="36">
        <v>0</v>
      </c>
      <c r="P48" s="36">
        <f t="shared" si="10"/>
        <v>356160.68489995</v>
      </c>
      <c r="Q48" s="36">
        <v>0</v>
      </c>
      <c r="R48" s="36">
        <f t="shared" si="9"/>
        <v>2121.881181998022</v>
      </c>
      <c r="S48" s="36">
        <f t="shared" si="11"/>
        <v>2121.881181998022</v>
      </c>
      <c r="T48" s="64">
        <v>43830</v>
      </c>
      <c r="U48" s="37" t="s">
        <v>150</v>
      </c>
      <c r="V48" s="9"/>
      <c r="W48" s="9"/>
      <c r="X48" s="9"/>
      <c r="Y48"/>
      <c r="Z48"/>
      <c r="AA48" s="9"/>
      <c r="AB48" s="9"/>
    </row>
    <row r="49" spans="1:28" s="21" customFormat="1" ht="15">
      <c r="A49" s="59" t="s">
        <v>86</v>
      </c>
      <c r="B49" s="38" t="s">
        <v>130</v>
      </c>
      <c r="C49" s="48">
        <v>1968</v>
      </c>
      <c r="D49" s="48">
        <v>2015</v>
      </c>
      <c r="E49" s="45" t="s">
        <v>134</v>
      </c>
      <c r="F49" s="48">
        <v>2</v>
      </c>
      <c r="G49" s="48">
        <v>1</v>
      </c>
      <c r="H49" s="36">
        <v>362.58</v>
      </c>
      <c r="I49" s="36">
        <v>337</v>
      </c>
      <c r="J49" s="39">
        <v>86.8</v>
      </c>
      <c r="K49" s="47">
        <v>29</v>
      </c>
      <c r="L49" s="36">
        <f>SUM('Приложение 2'!C49)</f>
        <v>715074</v>
      </c>
      <c r="M49" s="36">
        <v>0</v>
      </c>
      <c r="N49" s="36">
        <v>344073.2649447</v>
      </c>
      <c r="O49" s="36">
        <v>0</v>
      </c>
      <c r="P49" s="36">
        <f t="shared" si="10"/>
        <v>371000.7350553</v>
      </c>
      <c r="Q49" s="36">
        <v>0</v>
      </c>
      <c r="R49" s="36">
        <f t="shared" si="9"/>
        <v>2121.881305637982</v>
      </c>
      <c r="S49" s="36">
        <f t="shared" si="11"/>
        <v>2121.881305637982</v>
      </c>
      <c r="T49" s="64">
        <v>43830</v>
      </c>
      <c r="U49" s="37" t="s">
        <v>150</v>
      </c>
      <c r="V49" s="9"/>
      <c r="W49" s="9"/>
      <c r="X49" s="9"/>
      <c r="Y49"/>
      <c r="Z49"/>
      <c r="AA49" s="9"/>
      <c r="AB49" s="9"/>
    </row>
    <row r="50" spans="1:21" ht="15">
      <c r="A50" s="59" t="s">
        <v>91</v>
      </c>
      <c r="B50" s="38" t="s">
        <v>131</v>
      </c>
      <c r="C50" s="48">
        <v>1968</v>
      </c>
      <c r="D50" s="48">
        <v>2010</v>
      </c>
      <c r="E50" s="45" t="s">
        <v>134</v>
      </c>
      <c r="F50" s="48">
        <v>2</v>
      </c>
      <c r="G50" s="48">
        <v>1</v>
      </c>
      <c r="H50" s="36">
        <v>366.33</v>
      </c>
      <c r="I50" s="36">
        <v>340.73</v>
      </c>
      <c r="J50" s="39">
        <v>79.84</v>
      </c>
      <c r="K50" s="47">
        <v>19</v>
      </c>
      <c r="L50" s="36">
        <f>SUM('Приложение 2'!C50)</f>
        <v>1580530</v>
      </c>
      <c r="M50" s="36">
        <v>0</v>
      </c>
      <c r="N50" s="36">
        <v>760506.0699215</v>
      </c>
      <c r="O50" s="36">
        <v>0</v>
      </c>
      <c r="P50" s="36">
        <f t="shared" si="10"/>
        <v>820023.9300785</v>
      </c>
      <c r="Q50" s="36">
        <v>0</v>
      </c>
      <c r="R50" s="36">
        <f t="shared" si="9"/>
        <v>4638.65817509465</v>
      </c>
      <c r="S50" s="36">
        <f t="shared" si="11"/>
        <v>4638.65817509465</v>
      </c>
      <c r="T50" s="64">
        <v>43830</v>
      </c>
      <c r="U50" s="37" t="s">
        <v>150</v>
      </c>
    </row>
    <row r="51" spans="1:21" ht="15">
      <c r="A51" s="59" t="s">
        <v>92</v>
      </c>
      <c r="B51" s="38" t="s">
        <v>132</v>
      </c>
      <c r="C51" s="48">
        <v>1969</v>
      </c>
      <c r="D51" s="48">
        <v>2010</v>
      </c>
      <c r="E51" s="45" t="s">
        <v>134</v>
      </c>
      <c r="F51" s="48">
        <v>2</v>
      </c>
      <c r="G51" s="48">
        <v>1</v>
      </c>
      <c r="H51" s="36">
        <v>352.7</v>
      </c>
      <c r="I51" s="36">
        <v>326.6</v>
      </c>
      <c r="J51" s="39">
        <v>252</v>
      </c>
      <c r="K51" s="47">
        <v>18</v>
      </c>
      <c r="L51" s="36">
        <f>SUM('Приложение 2'!C51)</f>
        <v>693006</v>
      </c>
      <c r="M51" s="36">
        <v>0</v>
      </c>
      <c r="N51" s="36">
        <v>333454.7711793</v>
      </c>
      <c r="O51" s="36">
        <v>0</v>
      </c>
      <c r="P51" s="36">
        <f t="shared" si="10"/>
        <v>359551.2288207</v>
      </c>
      <c r="Q51" s="36">
        <v>0</v>
      </c>
      <c r="R51" s="36">
        <f t="shared" si="9"/>
        <v>2121.879975505205</v>
      </c>
      <c r="S51" s="36">
        <f t="shared" si="11"/>
        <v>2121.879975505205</v>
      </c>
      <c r="T51" s="64">
        <v>43830</v>
      </c>
      <c r="U51" s="37" t="s">
        <v>150</v>
      </c>
    </row>
  </sheetData>
  <sheetProtection/>
  <mergeCells count="26">
    <mergeCell ref="I2:T2"/>
    <mergeCell ref="E4:E7"/>
    <mergeCell ref="A10:T10"/>
    <mergeCell ref="A43:T43"/>
    <mergeCell ref="A31:T31"/>
    <mergeCell ref="L4:Q4"/>
    <mergeCell ref="M5:Q5"/>
    <mergeCell ref="D5:D7"/>
    <mergeCell ref="I5:I6"/>
    <mergeCell ref="A9:B9"/>
    <mergeCell ref="I1:T1"/>
    <mergeCell ref="A3:T3"/>
    <mergeCell ref="A4:A7"/>
    <mergeCell ref="B4:B7"/>
    <mergeCell ref="C4:D4"/>
    <mergeCell ref="H4:H6"/>
    <mergeCell ref="J5:J6"/>
    <mergeCell ref="K4:K6"/>
    <mergeCell ref="R4:R6"/>
    <mergeCell ref="C5:C7"/>
    <mergeCell ref="S4:S6"/>
    <mergeCell ref="T4:T7"/>
    <mergeCell ref="L5:L6"/>
    <mergeCell ref="G4:G7"/>
    <mergeCell ref="I4:J4"/>
    <mergeCell ref="F4:F7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51" r:id="rId1"/>
  <rowBreaks count="1" manualBreakCount="1"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3"/>
  <sheetViews>
    <sheetView zoomScale="89" zoomScaleNormal="89" zoomScaleSheetLayoutView="80" zoomScalePageLayoutView="0" workbookViewId="0" topLeftCell="B16">
      <selection activeCell="J25" sqref="J25"/>
    </sheetView>
  </sheetViews>
  <sheetFormatPr defaultColWidth="9.140625" defaultRowHeight="15"/>
  <cols>
    <col min="1" max="1" width="6.57421875" style="5" bestFit="1" customWidth="1"/>
    <col min="2" max="2" width="58.421875" style="5" customWidth="1"/>
    <col min="3" max="3" width="14.57421875" style="5" customWidth="1"/>
    <col min="4" max="4" width="15.57421875" style="5" customWidth="1"/>
    <col min="5" max="5" width="13.140625" style="5" bestFit="1" customWidth="1"/>
    <col min="6" max="6" width="12.8515625" style="5" customWidth="1"/>
    <col min="7" max="7" width="12.421875" style="5" bestFit="1" customWidth="1"/>
    <col min="8" max="8" width="14.421875" style="5" customWidth="1"/>
    <col min="9" max="9" width="13.140625" style="5" customWidth="1"/>
    <col min="10" max="11" width="7.28125" style="5" customWidth="1"/>
    <col min="12" max="12" width="10.28125" style="5" customWidth="1"/>
    <col min="13" max="13" width="14.57421875" style="5" customWidth="1"/>
    <col min="14" max="15" width="7.00390625" style="5" customWidth="1"/>
    <col min="16" max="16" width="5.7109375" style="5" customWidth="1"/>
    <col min="17" max="17" width="5.28125" style="5" customWidth="1"/>
    <col min="18" max="19" width="7.140625" style="5" customWidth="1"/>
    <col min="20" max="20" width="16.7109375" style="5" customWidth="1"/>
    <col min="21" max="21" width="15.421875" style="5" customWidth="1"/>
    <col min="22" max="22" width="14.28125" style="76" bestFit="1" customWidth="1"/>
    <col min="23" max="23" width="6.57421875" style="5" hidden="1" customWidth="1"/>
    <col min="24" max="32" width="0" style="5" hidden="1" customWidth="1"/>
    <col min="33" max="16384" width="9.140625" style="5" customWidth="1"/>
  </cols>
  <sheetData>
    <row r="1" spans="1:22" ht="36" customHeight="1">
      <c r="A1"/>
      <c r="B1"/>
      <c r="C1"/>
      <c r="D1"/>
      <c r="E1"/>
      <c r="F1"/>
      <c r="G1"/>
      <c r="H1"/>
      <c r="I1"/>
      <c r="J1"/>
      <c r="K1"/>
      <c r="L1"/>
      <c r="M1" s="95" t="s">
        <v>126</v>
      </c>
      <c r="N1" s="95"/>
      <c r="O1" s="95"/>
      <c r="P1" s="95"/>
      <c r="Q1" s="95"/>
      <c r="R1" s="95"/>
      <c r="S1" s="95"/>
      <c r="T1" s="95"/>
      <c r="U1" s="95"/>
      <c r="V1" s="95"/>
    </row>
    <row r="2" spans="1:22" ht="36" customHeight="1">
      <c r="A2"/>
      <c r="B2"/>
      <c r="C2"/>
      <c r="D2"/>
      <c r="E2"/>
      <c r="F2"/>
      <c r="G2"/>
      <c r="H2"/>
      <c r="I2"/>
      <c r="J2"/>
      <c r="K2"/>
      <c r="L2"/>
      <c r="M2" s="95" t="s">
        <v>168</v>
      </c>
      <c r="N2" s="95"/>
      <c r="O2" s="95"/>
      <c r="P2" s="95"/>
      <c r="Q2" s="95"/>
      <c r="R2" s="95"/>
      <c r="S2" s="95"/>
      <c r="T2" s="95"/>
      <c r="U2" s="95"/>
      <c r="V2" s="95"/>
    </row>
    <row r="3" spans="1:22" ht="50.25" customHeight="1">
      <c r="A3" s="96" t="s">
        <v>82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</row>
    <row r="4" spans="1:22" s="22" customFormat="1" ht="33" customHeight="1">
      <c r="A4" s="118" t="s">
        <v>28</v>
      </c>
      <c r="B4" s="118" t="s">
        <v>1</v>
      </c>
      <c r="C4" s="118" t="s">
        <v>29</v>
      </c>
      <c r="D4" s="114" t="s">
        <v>30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  <c r="T4" s="117" t="s">
        <v>48</v>
      </c>
      <c r="U4" s="117"/>
      <c r="V4" s="117"/>
    </row>
    <row r="5" spans="1:22" s="4" customFormat="1" ht="15" customHeight="1">
      <c r="A5" s="127"/>
      <c r="B5" s="127"/>
      <c r="C5" s="127"/>
      <c r="D5" s="120" t="s">
        <v>31</v>
      </c>
      <c r="E5" s="121"/>
      <c r="F5" s="121"/>
      <c r="G5" s="121"/>
      <c r="H5" s="121"/>
      <c r="I5" s="122"/>
      <c r="J5" s="123" t="s">
        <v>32</v>
      </c>
      <c r="K5" s="124"/>
      <c r="L5" s="123" t="s">
        <v>33</v>
      </c>
      <c r="M5" s="124"/>
      <c r="N5" s="123" t="s">
        <v>34</v>
      </c>
      <c r="O5" s="124"/>
      <c r="P5" s="123" t="s">
        <v>35</v>
      </c>
      <c r="Q5" s="124"/>
      <c r="R5" s="123" t="s">
        <v>36</v>
      </c>
      <c r="S5" s="124"/>
      <c r="T5" s="118" t="s">
        <v>49</v>
      </c>
      <c r="U5" s="118" t="s">
        <v>50</v>
      </c>
      <c r="V5" s="138" t="s">
        <v>37</v>
      </c>
    </row>
    <row r="6" spans="1:22" s="4" customFormat="1" ht="47.25" customHeight="1">
      <c r="A6" s="119"/>
      <c r="B6" s="119"/>
      <c r="C6" s="119"/>
      <c r="D6" s="23" t="s">
        <v>54</v>
      </c>
      <c r="E6" s="23" t="s">
        <v>55</v>
      </c>
      <c r="F6" s="23" t="s">
        <v>56</v>
      </c>
      <c r="G6" s="23" t="s">
        <v>57</v>
      </c>
      <c r="H6" s="23" t="s">
        <v>60</v>
      </c>
      <c r="I6" s="23" t="s">
        <v>59</v>
      </c>
      <c r="J6" s="125"/>
      <c r="K6" s="126"/>
      <c r="L6" s="125"/>
      <c r="M6" s="126"/>
      <c r="N6" s="125"/>
      <c r="O6" s="126"/>
      <c r="P6" s="125"/>
      <c r="Q6" s="126"/>
      <c r="R6" s="125"/>
      <c r="S6" s="126"/>
      <c r="T6" s="119"/>
      <c r="U6" s="119"/>
      <c r="V6" s="139"/>
    </row>
    <row r="7" spans="1:22" s="4" customFormat="1" ht="15">
      <c r="A7" s="24"/>
      <c r="B7" s="24"/>
      <c r="C7" s="23" t="s">
        <v>24</v>
      </c>
      <c r="D7" s="23" t="s">
        <v>24</v>
      </c>
      <c r="E7" s="23" t="s">
        <v>24</v>
      </c>
      <c r="F7" s="23" t="s">
        <v>24</v>
      </c>
      <c r="G7" s="23" t="s">
        <v>24</v>
      </c>
      <c r="H7" s="23" t="s">
        <v>24</v>
      </c>
      <c r="I7" s="23" t="s">
        <v>24</v>
      </c>
      <c r="J7" s="23" t="s">
        <v>38</v>
      </c>
      <c r="K7" s="23" t="s">
        <v>24</v>
      </c>
      <c r="L7" s="23" t="s">
        <v>39</v>
      </c>
      <c r="M7" s="23" t="s">
        <v>24</v>
      </c>
      <c r="N7" s="23" t="s">
        <v>39</v>
      </c>
      <c r="O7" s="23" t="s">
        <v>24</v>
      </c>
      <c r="P7" s="23" t="s">
        <v>39</v>
      </c>
      <c r="Q7" s="23" t="s">
        <v>24</v>
      </c>
      <c r="R7" s="23" t="s">
        <v>40</v>
      </c>
      <c r="S7" s="23" t="s">
        <v>24</v>
      </c>
      <c r="T7" s="23" t="s">
        <v>24</v>
      </c>
      <c r="U7" s="23" t="s">
        <v>41</v>
      </c>
      <c r="V7" s="72" t="s">
        <v>24</v>
      </c>
    </row>
    <row r="8" spans="1:22" s="4" customFormat="1" ht="15">
      <c r="A8" s="25">
        <v>1</v>
      </c>
      <c r="B8" s="25">
        <v>2</v>
      </c>
      <c r="C8" s="25">
        <v>3</v>
      </c>
      <c r="D8" s="25">
        <v>4</v>
      </c>
      <c r="E8" s="25" t="s">
        <v>42</v>
      </c>
      <c r="F8" s="25" t="s">
        <v>43</v>
      </c>
      <c r="G8" s="25" t="s">
        <v>44</v>
      </c>
      <c r="H8" s="25" t="s">
        <v>45</v>
      </c>
      <c r="I8" s="25" t="s">
        <v>46</v>
      </c>
      <c r="J8" s="25">
        <v>5</v>
      </c>
      <c r="K8" s="25">
        <v>6</v>
      </c>
      <c r="L8" s="25">
        <v>7</v>
      </c>
      <c r="M8" s="25">
        <v>8</v>
      </c>
      <c r="N8" s="25">
        <v>9</v>
      </c>
      <c r="O8" s="25">
        <v>10</v>
      </c>
      <c r="P8" s="25">
        <v>11</v>
      </c>
      <c r="Q8" s="25">
        <v>12</v>
      </c>
      <c r="R8" s="25">
        <v>13</v>
      </c>
      <c r="S8" s="25">
        <v>14</v>
      </c>
      <c r="T8" s="25">
        <v>15</v>
      </c>
      <c r="U8" s="25">
        <v>16</v>
      </c>
      <c r="V8" s="73">
        <v>18</v>
      </c>
    </row>
    <row r="9" spans="1:28" s="8" customFormat="1" ht="15">
      <c r="A9" s="131" t="s">
        <v>61</v>
      </c>
      <c r="B9" s="132"/>
      <c r="C9" s="26">
        <f aca="true" t="shared" si="0" ref="C9:V9">C11+C32+C44</f>
        <v>29144800</v>
      </c>
      <c r="D9" s="26">
        <f t="shared" si="0"/>
        <v>20385150</v>
      </c>
      <c r="E9" s="26">
        <f t="shared" si="0"/>
        <v>1294662</v>
      </c>
      <c r="F9" s="26">
        <f t="shared" si="0"/>
        <v>3719977</v>
      </c>
      <c r="G9" s="26">
        <f t="shared" si="0"/>
        <v>913995</v>
      </c>
      <c r="H9" s="26">
        <f t="shared" si="0"/>
        <v>10757339</v>
      </c>
      <c r="I9" s="26">
        <f t="shared" si="0"/>
        <v>3699177</v>
      </c>
      <c r="J9" s="26">
        <f t="shared" si="0"/>
        <v>0</v>
      </c>
      <c r="K9" s="26">
        <f t="shared" si="0"/>
        <v>0</v>
      </c>
      <c r="L9" s="26">
        <f t="shared" si="0"/>
        <v>480</v>
      </c>
      <c r="M9" s="26">
        <f t="shared" si="0"/>
        <v>6223460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  <c r="V9" s="27">
        <f t="shared" si="0"/>
        <v>2536190</v>
      </c>
      <c r="W9" s="8" t="s">
        <v>161</v>
      </c>
      <c r="X9" s="4" t="s">
        <v>162</v>
      </c>
      <c r="Y9" s="4" t="s">
        <v>163</v>
      </c>
      <c r="Z9" s="4" t="s">
        <v>164</v>
      </c>
      <c r="AA9" s="4" t="s">
        <v>165</v>
      </c>
      <c r="AB9" s="4" t="s">
        <v>166</v>
      </c>
    </row>
    <row r="10" spans="1:28" s="8" customFormat="1" ht="14.25" customHeight="1">
      <c r="A10" s="135" t="s">
        <v>66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7"/>
      <c r="X10" s="4"/>
      <c r="Y10" s="4"/>
      <c r="Z10" s="4"/>
      <c r="AA10" s="4"/>
      <c r="AB10" s="4"/>
    </row>
    <row r="11" spans="1:28" s="8" customFormat="1" ht="14.25" customHeight="1" thickBot="1">
      <c r="A11" s="18" t="s">
        <v>58</v>
      </c>
      <c r="B11" s="19" t="s">
        <v>84</v>
      </c>
      <c r="C11" s="27">
        <f>SUM(C12:C30)</f>
        <v>2502511</v>
      </c>
      <c r="D11" s="27">
        <f aca="true" t="shared" si="1" ref="D11:U11">SUM(D12:D30)</f>
        <v>0</v>
      </c>
      <c r="E11" s="70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  <c r="M11" s="27">
        <f>SUM(M12:M30)</f>
        <v>0</v>
      </c>
      <c r="N11" s="27">
        <f t="shared" si="1"/>
        <v>0</v>
      </c>
      <c r="O11" s="27">
        <f t="shared" si="1"/>
        <v>0</v>
      </c>
      <c r="P11" s="27">
        <f t="shared" si="1"/>
        <v>0</v>
      </c>
      <c r="Q11" s="27">
        <f t="shared" si="1"/>
        <v>0</v>
      </c>
      <c r="R11" s="27">
        <f t="shared" si="1"/>
        <v>0</v>
      </c>
      <c r="S11" s="27">
        <f t="shared" si="1"/>
        <v>0</v>
      </c>
      <c r="T11" s="27">
        <f t="shared" si="1"/>
        <v>0</v>
      </c>
      <c r="U11" s="27">
        <f t="shared" si="1"/>
        <v>0</v>
      </c>
      <c r="V11" s="27">
        <f>V12+V13+V14+V15+V16+V17+V18+V19+V20+V21+V22+V23+V24+V25+V26+V27+V28+V29+V30</f>
        <v>2502511</v>
      </c>
      <c r="W11" s="4"/>
      <c r="X11" s="4"/>
      <c r="Y11" s="4"/>
      <c r="Z11" s="4"/>
      <c r="AA11" s="4"/>
      <c r="AB11" s="4"/>
    </row>
    <row r="12" spans="1:29" s="57" customFormat="1" ht="15" customHeight="1" thickBot="1">
      <c r="A12" s="41" t="s">
        <v>47</v>
      </c>
      <c r="B12" s="38" t="s">
        <v>141</v>
      </c>
      <c r="C12" s="39">
        <f>D12+M12+Q12+V12</f>
        <v>351112</v>
      </c>
      <c r="D12" s="69">
        <f>SUM(E12:I12)</f>
        <v>0</v>
      </c>
      <c r="E12" s="143">
        <v>0</v>
      </c>
      <c r="F12" s="143">
        <v>0</v>
      </c>
      <c r="G12" s="143">
        <v>0</v>
      </c>
      <c r="H12" s="143">
        <v>0</v>
      </c>
      <c r="I12" s="143">
        <v>0</v>
      </c>
      <c r="J12" s="40">
        <v>0</v>
      </c>
      <c r="K12" s="40">
        <v>0</v>
      </c>
      <c r="L12" s="39">
        <v>0</v>
      </c>
      <c r="M12" s="39">
        <v>0</v>
      </c>
      <c r="N12" s="40">
        <v>0</v>
      </c>
      <c r="O12" s="40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351112</v>
      </c>
      <c r="W12" s="57">
        <v>62385</v>
      </c>
      <c r="X12" s="57">
        <v>47866</v>
      </c>
      <c r="Y12" s="57">
        <v>47866</v>
      </c>
      <c r="Z12" s="57">
        <v>47866</v>
      </c>
      <c r="AA12" s="57">
        <v>63821</v>
      </c>
      <c r="AB12" s="57">
        <v>81308</v>
      </c>
      <c r="AC12" s="57" t="s">
        <v>104</v>
      </c>
    </row>
    <row r="13" spans="1:29" s="57" customFormat="1" ht="15" customHeight="1" thickBot="1">
      <c r="A13" s="41" t="s">
        <v>69</v>
      </c>
      <c r="B13" s="38" t="s">
        <v>142</v>
      </c>
      <c r="C13" s="39">
        <f aca="true" t="shared" si="2" ref="C13:C30">D13+M13+Q13+V13</f>
        <v>167280</v>
      </c>
      <c r="D13" s="69">
        <f aca="true" t="shared" si="3" ref="D13:D30">SUM(E13:I13)</f>
        <v>0</v>
      </c>
      <c r="E13" s="71">
        <v>0</v>
      </c>
      <c r="F13" s="143">
        <v>0</v>
      </c>
      <c r="G13" s="39">
        <v>0</v>
      </c>
      <c r="H13" s="143">
        <v>0</v>
      </c>
      <c r="I13" s="143">
        <v>0</v>
      </c>
      <c r="J13" s="40">
        <v>0</v>
      </c>
      <c r="K13" s="40">
        <v>0</v>
      </c>
      <c r="L13" s="39">
        <v>0</v>
      </c>
      <c r="M13" s="39">
        <v>0</v>
      </c>
      <c r="N13" s="40">
        <v>0</v>
      </c>
      <c r="O13" s="40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167280</v>
      </c>
      <c r="X13" s="57">
        <v>50184</v>
      </c>
      <c r="Z13" s="57">
        <v>50184</v>
      </c>
      <c r="AA13" s="57">
        <v>66912</v>
      </c>
      <c r="AC13" s="57" t="s">
        <v>103</v>
      </c>
    </row>
    <row r="14" spans="1:29" s="57" customFormat="1" ht="15" customHeight="1" thickBot="1">
      <c r="A14" s="41" t="s">
        <v>70</v>
      </c>
      <c r="B14" s="38" t="s">
        <v>144</v>
      </c>
      <c r="C14" s="39">
        <f t="shared" si="2"/>
        <v>117101</v>
      </c>
      <c r="D14" s="69">
        <f t="shared" si="3"/>
        <v>0</v>
      </c>
      <c r="E14" s="39">
        <v>0</v>
      </c>
      <c r="F14" s="39">
        <v>0</v>
      </c>
      <c r="G14" s="39">
        <v>0</v>
      </c>
      <c r="H14" s="143">
        <v>0</v>
      </c>
      <c r="I14" s="143">
        <v>0</v>
      </c>
      <c r="J14" s="40">
        <v>0</v>
      </c>
      <c r="K14" s="40">
        <v>0</v>
      </c>
      <c r="L14" s="39">
        <v>0</v>
      </c>
      <c r="M14" s="39">
        <v>0</v>
      </c>
      <c r="N14" s="40">
        <v>0</v>
      </c>
      <c r="O14" s="40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117101</v>
      </c>
      <c r="Z14" s="57">
        <v>50186</v>
      </c>
      <c r="AA14" s="57">
        <v>66915</v>
      </c>
      <c r="AC14" s="57" t="s">
        <v>105</v>
      </c>
    </row>
    <row r="15" spans="1:29" s="57" customFormat="1" ht="15" customHeight="1" thickBot="1">
      <c r="A15" s="41" t="s">
        <v>87</v>
      </c>
      <c r="B15" s="38" t="s">
        <v>145</v>
      </c>
      <c r="C15" s="39">
        <f t="shared" si="2"/>
        <v>66997</v>
      </c>
      <c r="D15" s="69">
        <f t="shared" si="3"/>
        <v>0</v>
      </c>
      <c r="E15" s="39">
        <v>0</v>
      </c>
      <c r="F15" s="39">
        <v>0</v>
      </c>
      <c r="G15" s="39">
        <v>0</v>
      </c>
      <c r="H15" s="39">
        <v>0</v>
      </c>
      <c r="I15" s="143">
        <v>0</v>
      </c>
      <c r="J15" s="40">
        <v>0</v>
      </c>
      <c r="K15" s="40">
        <v>0</v>
      </c>
      <c r="L15" s="39">
        <v>0</v>
      </c>
      <c r="M15" s="39">
        <v>0</v>
      </c>
      <c r="N15" s="40">
        <v>0</v>
      </c>
      <c r="O15" s="40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66997</v>
      </c>
      <c r="AA15" s="57">
        <v>66997</v>
      </c>
      <c r="AC15" s="57" t="s">
        <v>167</v>
      </c>
    </row>
    <row r="16" spans="1:29" s="57" customFormat="1" ht="15" customHeight="1" thickBot="1">
      <c r="A16" s="41" t="s">
        <v>88</v>
      </c>
      <c r="B16" s="60" t="s">
        <v>146</v>
      </c>
      <c r="C16" s="39">
        <f t="shared" si="2"/>
        <v>117102</v>
      </c>
      <c r="D16" s="69">
        <f t="shared" si="3"/>
        <v>0</v>
      </c>
      <c r="E16" s="39">
        <v>0</v>
      </c>
      <c r="F16" s="39">
        <v>0</v>
      </c>
      <c r="G16" s="39">
        <v>0</v>
      </c>
      <c r="H16" s="143">
        <v>0</v>
      </c>
      <c r="I16" s="143">
        <v>0</v>
      </c>
      <c r="J16" s="40">
        <v>0</v>
      </c>
      <c r="K16" s="40">
        <v>0</v>
      </c>
      <c r="L16" s="39">
        <v>0</v>
      </c>
      <c r="M16" s="39">
        <v>0</v>
      </c>
      <c r="N16" s="40">
        <v>0</v>
      </c>
      <c r="O16" s="40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117102</v>
      </c>
      <c r="Z16" s="57">
        <v>50187</v>
      </c>
      <c r="AA16" s="57">
        <v>66915</v>
      </c>
      <c r="AC16" s="57" t="s">
        <v>105</v>
      </c>
    </row>
    <row r="17" spans="1:29" s="57" customFormat="1" ht="15" customHeight="1" thickBot="1">
      <c r="A17" s="41" t="s">
        <v>89</v>
      </c>
      <c r="B17" s="38" t="s">
        <v>148</v>
      </c>
      <c r="C17" s="39">
        <f>D17+M17+O17+Q17+V17</f>
        <v>112739</v>
      </c>
      <c r="D17" s="39">
        <f t="shared" si="3"/>
        <v>0</v>
      </c>
      <c r="E17" s="39">
        <v>0</v>
      </c>
      <c r="F17" s="143">
        <v>0</v>
      </c>
      <c r="G17" s="39">
        <v>0</v>
      </c>
      <c r="H17" s="39">
        <v>0</v>
      </c>
      <c r="I17" s="143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112739</v>
      </c>
      <c r="X17" s="57">
        <v>48317</v>
      </c>
      <c r="AA17" s="57">
        <v>64422</v>
      </c>
      <c r="AC17" s="57" t="s">
        <v>154</v>
      </c>
    </row>
    <row r="18" spans="1:29" s="57" customFormat="1" ht="15" customHeight="1" thickBot="1">
      <c r="A18" s="41" t="s">
        <v>90</v>
      </c>
      <c r="B18" s="38" t="s">
        <v>149</v>
      </c>
      <c r="C18" s="39">
        <f>D18+M18+O18+Q18+V18</f>
        <v>181403</v>
      </c>
      <c r="D18" s="39">
        <f>SUM(E18:I18)</f>
        <v>0</v>
      </c>
      <c r="E18" s="143">
        <v>0</v>
      </c>
      <c r="F18" s="39">
        <v>0</v>
      </c>
      <c r="G18" s="39">
        <v>0</v>
      </c>
      <c r="H18" s="143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181403</v>
      </c>
      <c r="W18" s="57">
        <v>102671</v>
      </c>
      <c r="Z18" s="57">
        <v>78776</v>
      </c>
      <c r="AC18" s="57" t="s">
        <v>153</v>
      </c>
    </row>
    <row r="19" spans="1:29" s="57" customFormat="1" ht="15" customHeight="1" thickBot="1">
      <c r="A19" s="41" t="s">
        <v>96</v>
      </c>
      <c r="B19" s="38" t="s">
        <v>143</v>
      </c>
      <c r="C19" s="39">
        <f t="shared" si="2"/>
        <v>33679</v>
      </c>
      <c r="D19" s="69">
        <f t="shared" si="3"/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0">
        <v>0</v>
      </c>
      <c r="K19" s="40">
        <v>0</v>
      </c>
      <c r="L19" s="39">
        <v>0</v>
      </c>
      <c r="M19" s="39">
        <v>0</v>
      </c>
      <c r="N19" s="40">
        <v>0</v>
      </c>
      <c r="O19" s="40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33679</v>
      </c>
      <c r="AB19" s="57">
        <v>33679</v>
      </c>
      <c r="AC19" s="57" t="s">
        <v>106</v>
      </c>
    </row>
    <row r="20" spans="1:29" s="57" customFormat="1" ht="15" customHeight="1" thickBot="1">
      <c r="A20" s="41" t="s">
        <v>97</v>
      </c>
      <c r="B20" s="60" t="s">
        <v>140</v>
      </c>
      <c r="C20" s="39">
        <f t="shared" si="2"/>
        <v>224066</v>
      </c>
      <c r="D20" s="69">
        <f t="shared" si="3"/>
        <v>0</v>
      </c>
      <c r="E20" s="143">
        <v>0</v>
      </c>
      <c r="F20" s="143">
        <v>0</v>
      </c>
      <c r="G20" s="39">
        <v>0</v>
      </c>
      <c r="H20" s="143">
        <v>0</v>
      </c>
      <c r="I20" s="143">
        <v>0</v>
      </c>
      <c r="J20" s="40">
        <v>0</v>
      </c>
      <c r="K20" s="40">
        <v>0</v>
      </c>
      <c r="L20" s="39">
        <v>0</v>
      </c>
      <c r="M20" s="39">
        <v>0</v>
      </c>
      <c r="N20" s="40">
        <v>0</v>
      </c>
      <c r="O20" s="40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224066</v>
      </c>
      <c r="W20" s="57">
        <v>62983</v>
      </c>
      <c r="X20" s="57">
        <v>48325</v>
      </c>
      <c r="Z20" s="57">
        <v>48325</v>
      </c>
      <c r="AA20" s="57">
        <v>64433</v>
      </c>
      <c r="AC20" s="57" t="s">
        <v>101</v>
      </c>
    </row>
    <row r="21" spans="1:29" s="57" customFormat="1" ht="15" customHeight="1" thickBot="1">
      <c r="A21" s="41" t="s">
        <v>107</v>
      </c>
      <c r="B21" s="38" t="s">
        <v>127</v>
      </c>
      <c r="C21" s="39">
        <f t="shared" si="2"/>
        <v>112764</v>
      </c>
      <c r="D21" s="69">
        <f t="shared" si="3"/>
        <v>0</v>
      </c>
      <c r="E21" s="39">
        <v>0</v>
      </c>
      <c r="F21" s="39">
        <v>0</v>
      </c>
      <c r="G21" s="39">
        <v>0</v>
      </c>
      <c r="H21" s="143">
        <v>0</v>
      </c>
      <c r="I21" s="143">
        <v>0</v>
      </c>
      <c r="J21" s="82">
        <v>0</v>
      </c>
      <c r="K21" s="40">
        <v>0</v>
      </c>
      <c r="L21" s="39">
        <v>0</v>
      </c>
      <c r="M21" s="39">
        <v>0</v>
      </c>
      <c r="N21" s="40">
        <v>0</v>
      </c>
      <c r="O21" s="40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112764</v>
      </c>
      <c r="Z21" s="57">
        <v>48327</v>
      </c>
      <c r="AA21" s="57">
        <v>64437</v>
      </c>
      <c r="AC21" s="57" t="s">
        <v>105</v>
      </c>
    </row>
    <row r="22" spans="1:29" s="57" customFormat="1" ht="15" customHeight="1" thickBot="1">
      <c r="A22" s="41" t="s">
        <v>98</v>
      </c>
      <c r="B22" s="60" t="s">
        <v>137</v>
      </c>
      <c r="C22" s="39">
        <f t="shared" si="2"/>
        <v>195100</v>
      </c>
      <c r="D22" s="69">
        <f t="shared" si="3"/>
        <v>0</v>
      </c>
      <c r="E22" s="39">
        <v>0</v>
      </c>
      <c r="F22" s="39">
        <v>0</v>
      </c>
      <c r="G22" s="39">
        <v>0</v>
      </c>
      <c r="H22" s="143">
        <v>0</v>
      </c>
      <c r="I22" s="143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195100</v>
      </c>
      <c r="Z22" s="57">
        <v>48388</v>
      </c>
      <c r="AA22" s="57">
        <v>64517</v>
      </c>
      <c r="AB22" s="57">
        <v>82195</v>
      </c>
      <c r="AC22" s="57" t="s">
        <v>100</v>
      </c>
    </row>
    <row r="23" spans="1:29" s="57" customFormat="1" ht="15" customHeight="1" thickBot="1">
      <c r="A23" s="41" t="s">
        <v>108</v>
      </c>
      <c r="B23" s="60" t="s">
        <v>139</v>
      </c>
      <c r="C23" s="39">
        <f t="shared" si="2"/>
        <v>112843</v>
      </c>
      <c r="D23" s="69">
        <f t="shared" si="3"/>
        <v>0</v>
      </c>
      <c r="E23" s="39">
        <v>0</v>
      </c>
      <c r="F23" s="39">
        <v>0</v>
      </c>
      <c r="G23" s="39">
        <v>0</v>
      </c>
      <c r="H23" s="143">
        <v>0</v>
      </c>
      <c r="I23" s="143">
        <v>0</v>
      </c>
      <c r="J23" s="40">
        <v>0</v>
      </c>
      <c r="K23" s="40">
        <v>0</v>
      </c>
      <c r="L23" s="39">
        <v>0</v>
      </c>
      <c r="M23" s="39">
        <v>0</v>
      </c>
      <c r="N23" s="40">
        <v>0</v>
      </c>
      <c r="O23" s="40">
        <v>0</v>
      </c>
      <c r="P23" s="39">
        <v>0</v>
      </c>
      <c r="Q23" s="39">
        <v>0</v>
      </c>
      <c r="R23" s="39">
        <v>0</v>
      </c>
      <c r="S23" s="39">
        <v>0</v>
      </c>
      <c r="T23" s="39">
        <v>0</v>
      </c>
      <c r="U23" s="39">
        <v>0</v>
      </c>
      <c r="V23" s="39">
        <v>112843</v>
      </c>
      <c r="Z23" s="57">
        <v>48361</v>
      </c>
      <c r="AA23" s="57">
        <v>64482</v>
      </c>
      <c r="AC23" s="57" t="s">
        <v>99</v>
      </c>
    </row>
    <row r="24" spans="1:29" s="57" customFormat="1" ht="15" customHeight="1" thickBot="1">
      <c r="A24" s="41" t="s">
        <v>109</v>
      </c>
      <c r="B24" s="60" t="s">
        <v>138</v>
      </c>
      <c r="C24" s="39">
        <f t="shared" si="2"/>
        <v>112807</v>
      </c>
      <c r="D24" s="69">
        <f t="shared" si="3"/>
        <v>0</v>
      </c>
      <c r="E24" s="39">
        <v>0</v>
      </c>
      <c r="F24" s="39">
        <v>0</v>
      </c>
      <c r="G24" s="39">
        <v>0</v>
      </c>
      <c r="H24" s="143">
        <v>0</v>
      </c>
      <c r="I24" s="143">
        <v>0</v>
      </c>
      <c r="J24" s="40">
        <v>0</v>
      </c>
      <c r="K24" s="40">
        <v>0</v>
      </c>
      <c r="L24" s="39">
        <v>0</v>
      </c>
      <c r="M24" s="39">
        <v>0</v>
      </c>
      <c r="N24" s="40">
        <v>0</v>
      </c>
      <c r="O24" s="40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112807</v>
      </c>
      <c r="Z24" s="57">
        <v>48346</v>
      </c>
      <c r="AA24" s="57">
        <v>64461</v>
      </c>
      <c r="AC24" s="57" t="s">
        <v>99</v>
      </c>
    </row>
    <row r="25" spans="1:29" s="57" customFormat="1" ht="15" customHeight="1" thickBot="1">
      <c r="A25" s="41" t="s">
        <v>110</v>
      </c>
      <c r="B25" s="38" t="s">
        <v>128</v>
      </c>
      <c r="C25" s="39">
        <f t="shared" si="2"/>
        <v>48342</v>
      </c>
      <c r="D25" s="69">
        <f t="shared" si="3"/>
        <v>0</v>
      </c>
      <c r="E25" s="39">
        <v>0</v>
      </c>
      <c r="F25" s="39">
        <v>0</v>
      </c>
      <c r="G25" s="39">
        <v>0</v>
      </c>
      <c r="H25" s="143">
        <v>0</v>
      </c>
      <c r="I25" s="39">
        <v>0</v>
      </c>
      <c r="J25" s="40">
        <v>0</v>
      </c>
      <c r="K25" s="40">
        <v>0</v>
      </c>
      <c r="L25" s="39">
        <v>0</v>
      </c>
      <c r="M25" s="39">
        <v>0</v>
      </c>
      <c r="N25" s="40">
        <v>0</v>
      </c>
      <c r="O25" s="40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48342</v>
      </c>
      <c r="Z25" s="57">
        <v>48342</v>
      </c>
      <c r="AC25" s="78" t="s">
        <v>156</v>
      </c>
    </row>
    <row r="26" spans="1:29" s="57" customFormat="1" ht="15" customHeight="1" thickBot="1">
      <c r="A26" s="41" t="s">
        <v>111</v>
      </c>
      <c r="B26" s="38" t="s">
        <v>129</v>
      </c>
      <c r="C26" s="39">
        <f t="shared" si="2"/>
        <v>48333</v>
      </c>
      <c r="D26" s="69">
        <f t="shared" si="3"/>
        <v>0</v>
      </c>
      <c r="E26" s="39">
        <v>0</v>
      </c>
      <c r="F26" s="39">
        <v>0</v>
      </c>
      <c r="G26" s="39">
        <v>0</v>
      </c>
      <c r="H26" s="143">
        <v>0</v>
      </c>
      <c r="I26" s="39">
        <v>0</v>
      </c>
      <c r="J26" s="40">
        <v>0</v>
      </c>
      <c r="K26" s="40">
        <v>0</v>
      </c>
      <c r="L26" s="39">
        <v>0</v>
      </c>
      <c r="M26" s="39">
        <v>0</v>
      </c>
      <c r="N26" s="40">
        <v>0</v>
      </c>
      <c r="O26" s="40">
        <v>0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48333</v>
      </c>
      <c r="Z26" s="57">
        <v>48333</v>
      </c>
      <c r="AC26" s="78" t="s">
        <v>156</v>
      </c>
    </row>
    <row r="27" spans="1:29" s="57" customFormat="1" ht="15" customHeight="1" thickBot="1">
      <c r="A27" s="41" t="s">
        <v>112</v>
      </c>
      <c r="B27" s="38" t="s">
        <v>130</v>
      </c>
      <c r="C27" s="39">
        <f t="shared" si="2"/>
        <v>113111</v>
      </c>
      <c r="D27" s="69">
        <f t="shared" si="3"/>
        <v>0</v>
      </c>
      <c r="E27" s="39">
        <v>0</v>
      </c>
      <c r="F27" s="39">
        <v>0</v>
      </c>
      <c r="G27" s="39">
        <v>0</v>
      </c>
      <c r="H27" s="143">
        <v>0</v>
      </c>
      <c r="I27" s="143">
        <v>0</v>
      </c>
      <c r="J27" s="40">
        <v>0</v>
      </c>
      <c r="K27" s="40">
        <v>0</v>
      </c>
      <c r="L27" s="39">
        <v>0</v>
      </c>
      <c r="M27" s="39">
        <v>0</v>
      </c>
      <c r="N27" s="40">
        <v>0</v>
      </c>
      <c r="O27" s="40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113111</v>
      </c>
      <c r="Z27" s="57">
        <v>48476</v>
      </c>
      <c r="AA27" s="57">
        <v>64635</v>
      </c>
      <c r="AC27" s="57" t="s">
        <v>105</v>
      </c>
    </row>
    <row r="28" spans="1:29" s="57" customFormat="1" ht="15" customHeight="1" thickBot="1">
      <c r="A28" s="41" t="s">
        <v>113</v>
      </c>
      <c r="B28" s="60" t="s">
        <v>133</v>
      </c>
      <c r="C28" s="39">
        <f t="shared" si="2"/>
        <v>113135</v>
      </c>
      <c r="D28" s="69">
        <f t="shared" si="3"/>
        <v>0</v>
      </c>
      <c r="E28" s="39">
        <v>0</v>
      </c>
      <c r="F28" s="39">
        <v>0</v>
      </c>
      <c r="G28" s="39">
        <v>0</v>
      </c>
      <c r="H28" s="143">
        <v>0</v>
      </c>
      <c r="I28" s="143">
        <v>0</v>
      </c>
      <c r="J28" s="40">
        <v>0</v>
      </c>
      <c r="K28" s="40">
        <v>0</v>
      </c>
      <c r="L28" s="39">
        <v>0</v>
      </c>
      <c r="M28" s="39">
        <v>0</v>
      </c>
      <c r="N28" s="40">
        <v>0</v>
      </c>
      <c r="O28" s="40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113135</v>
      </c>
      <c r="Z28" s="57">
        <v>48486</v>
      </c>
      <c r="AA28" s="57">
        <v>64649</v>
      </c>
      <c r="AC28" s="78" t="s">
        <v>99</v>
      </c>
    </row>
    <row r="29" spans="1:29" s="57" customFormat="1" ht="15" customHeight="1" thickBot="1">
      <c r="A29" s="41" t="s">
        <v>157</v>
      </c>
      <c r="B29" s="38" t="s">
        <v>131</v>
      </c>
      <c r="C29" s="39">
        <f t="shared" si="2"/>
        <v>161710</v>
      </c>
      <c r="D29" s="69">
        <f t="shared" si="3"/>
        <v>0</v>
      </c>
      <c r="E29" s="39">
        <v>0</v>
      </c>
      <c r="F29" s="143">
        <v>0</v>
      </c>
      <c r="G29" s="39">
        <v>0</v>
      </c>
      <c r="H29" s="143">
        <v>0</v>
      </c>
      <c r="I29" s="143">
        <v>0</v>
      </c>
      <c r="J29" s="40">
        <v>0</v>
      </c>
      <c r="K29" s="40">
        <v>0</v>
      </c>
      <c r="L29" s="39">
        <v>0</v>
      </c>
      <c r="M29" s="39">
        <v>0</v>
      </c>
      <c r="N29" s="40">
        <v>0</v>
      </c>
      <c r="O29" s="40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161710</v>
      </c>
      <c r="X29" s="57">
        <v>48513</v>
      </c>
      <c r="Z29" s="57">
        <v>48513</v>
      </c>
      <c r="AA29" s="57">
        <v>64684</v>
      </c>
      <c r="AC29" s="57" t="s">
        <v>114</v>
      </c>
    </row>
    <row r="30" spans="1:29" s="57" customFormat="1" ht="15" customHeight="1" thickBot="1">
      <c r="A30" s="41" t="s">
        <v>158</v>
      </c>
      <c r="B30" s="38" t="s">
        <v>132</v>
      </c>
      <c r="C30" s="39">
        <f t="shared" si="2"/>
        <v>112887</v>
      </c>
      <c r="D30" s="69">
        <f t="shared" si="3"/>
        <v>0</v>
      </c>
      <c r="E30" s="39">
        <v>0</v>
      </c>
      <c r="F30" s="39">
        <v>0</v>
      </c>
      <c r="G30" s="39">
        <v>0</v>
      </c>
      <c r="H30" s="143">
        <v>0</v>
      </c>
      <c r="I30" s="143">
        <v>0</v>
      </c>
      <c r="J30" s="40">
        <v>0</v>
      </c>
      <c r="K30" s="40">
        <v>0</v>
      </c>
      <c r="L30" s="39">
        <v>0</v>
      </c>
      <c r="M30" s="39">
        <v>0</v>
      </c>
      <c r="N30" s="40">
        <v>0</v>
      </c>
      <c r="O30" s="40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112887</v>
      </c>
      <c r="Z30" s="57">
        <v>48380</v>
      </c>
      <c r="AA30" s="57">
        <v>64507</v>
      </c>
      <c r="AC30" s="57" t="s">
        <v>105</v>
      </c>
    </row>
    <row r="31" spans="1:28" s="8" customFormat="1" ht="15">
      <c r="A31" s="128" t="s">
        <v>67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0"/>
      <c r="W31" s="4"/>
      <c r="X31" s="4"/>
      <c r="Y31" s="4"/>
      <c r="Z31" s="4"/>
      <c r="AA31" s="4"/>
      <c r="AB31" s="4"/>
    </row>
    <row r="32" spans="1:28" s="8" customFormat="1" ht="14.25" customHeight="1">
      <c r="A32" s="42" t="s">
        <v>58</v>
      </c>
      <c r="B32" s="43" t="s">
        <v>84</v>
      </c>
      <c r="C32" s="44">
        <f aca="true" t="shared" si="4" ref="C32:V32">SUM(C33:C42)</f>
        <v>18038119</v>
      </c>
      <c r="D32" s="44">
        <f t="shared" si="4"/>
        <v>11780980</v>
      </c>
      <c r="E32" s="44">
        <f t="shared" si="4"/>
        <v>0</v>
      </c>
      <c r="F32" s="44">
        <f t="shared" si="4"/>
        <v>1247316</v>
      </c>
      <c r="G32" s="44">
        <f t="shared" si="4"/>
        <v>913995</v>
      </c>
      <c r="H32" s="44">
        <f t="shared" si="4"/>
        <v>6573436</v>
      </c>
      <c r="I32" s="44">
        <f t="shared" si="4"/>
        <v>3046233</v>
      </c>
      <c r="J32" s="44">
        <f t="shared" si="4"/>
        <v>0</v>
      </c>
      <c r="K32" s="44">
        <f t="shared" si="4"/>
        <v>0</v>
      </c>
      <c r="L32" s="44">
        <f t="shared" si="4"/>
        <v>480</v>
      </c>
      <c r="M32" s="44">
        <f t="shared" si="4"/>
        <v>6223460</v>
      </c>
      <c r="N32" s="44">
        <f t="shared" si="4"/>
        <v>0</v>
      </c>
      <c r="O32" s="44">
        <f t="shared" si="4"/>
        <v>0</v>
      </c>
      <c r="P32" s="44">
        <f t="shared" si="4"/>
        <v>0</v>
      </c>
      <c r="Q32" s="44">
        <f t="shared" si="4"/>
        <v>0</v>
      </c>
      <c r="R32" s="44">
        <f t="shared" si="4"/>
        <v>0</v>
      </c>
      <c r="S32" s="44">
        <f t="shared" si="4"/>
        <v>0</v>
      </c>
      <c r="T32" s="44">
        <f t="shared" si="4"/>
        <v>0</v>
      </c>
      <c r="U32" s="44">
        <f t="shared" si="4"/>
        <v>0</v>
      </c>
      <c r="V32" s="27">
        <f t="shared" si="4"/>
        <v>33679</v>
      </c>
      <c r="X32" s="4"/>
      <c r="Y32" s="4"/>
      <c r="Z32" s="4"/>
      <c r="AA32" s="4"/>
      <c r="AB32" s="4"/>
    </row>
    <row r="33" spans="1:22" s="4" customFormat="1" ht="15" customHeight="1">
      <c r="A33" s="41" t="s">
        <v>47</v>
      </c>
      <c r="B33" s="38" t="s">
        <v>147</v>
      </c>
      <c r="C33" s="39">
        <f>D33+M33+O33+Q33+V33</f>
        <v>3016779</v>
      </c>
      <c r="D33" s="39">
        <f>SUM(E33:I33)</f>
        <v>1502201</v>
      </c>
      <c r="E33" s="74">
        <v>0</v>
      </c>
      <c r="F33" s="74">
        <v>0</v>
      </c>
      <c r="G33" s="74">
        <v>913995</v>
      </c>
      <c r="H33" s="74">
        <v>588206</v>
      </c>
      <c r="I33" s="74">
        <v>0</v>
      </c>
      <c r="J33" s="40">
        <v>0</v>
      </c>
      <c r="K33" s="40">
        <v>0</v>
      </c>
      <c r="L33" s="39">
        <v>160</v>
      </c>
      <c r="M33" s="39">
        <v>1514578</v>
      </c>
      <c r="N33" s="40">
        <v>0</v>
      </c>
      <c r="O33" s="40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74">
        <v>0</v>
      </c>
    </row>
    <row r="34" spans="1:28" s="28" customFormat="1" ht="15">
      <c r="A34" s="41" t="s">
        <v>69</v>
      </c>
      <c r="B34" s="38" t="s">
        <v>142</v>
      </c>
      <c r="C34" s="39">
        <f aca="true" t="shared" si="5" ref="C34:C40">D34+M34+O34+Q34+V34</f>
        <v>2803173</v>
      </c>
      <c r="D34" s="39">
        <f aca="true" t="shared" si="6" ref="D34:D42">SUM(E34:I34)</f>
        <v>2803173</v>
      </c>
      <c r="E34" s="74">
        <v>0</v>
      </c>
      <c r="F34" s="74">
        <v>1247316</v>
      </c>
      <c r="G34" s="74">
        <v>0</v>
      </c>
      <c r="H34" s="74">
        <v>1051604</v>
      </c>
      <c r="I34" s="74">
        <v>504253</v>
      </c>
      <c r="J34" s="40">
        <v>0</v>
      </c>
      <c r="K34" s="40">
        <v>0</v>
      </c>
      <c r="L34" s="39">
        <v>0</v>
      </c>
      <c r="M34" s="39">
        <v>0</v>
      </c>
      <c r="N34" s="40">
        <v>0</v>
      </c>
      <c r="O34" s="40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74">
        <v>0</v>
      </c>
      <c r="X34" s="4"/>
      <c r="Y34" s="4"/>
      <c r="Z34" s="4"/>
      <c r="AA34" s="4"/>
      <c r="AB34" s="4"/>
    </row>
    <row r="35" spans="1:22" s="4" customFormat="1" ht="15" customHeight="1">
      <c r="A35" s="41" t="s">
        <v>70</v>
      </c>
      <c r="B35" s="38" t="s">
        <v>144</v>
      </c>
      <c r="C35" s="39">
        <f t="shared" si="5"/>
        <v>1574599</v>
      </c>
      <c r="D35" s="39">
        <f t="shared" si="6"/>
        <v>1574599</v>
      </c>
      <c r="E35" s="74">
        <v>0</v>
      </c>
      <c r="F35" s="74">
        <v>0</v>
      </c>
      <c r="G35" s="74">
        <v>0</v>
      </c>
      <c r="H35" s="74">
        <v>1064272</v>
      </c>
      <c r="I35" s="39">
        <v>510327</v>
      </c>
      <c r="J35" s="40">
        <v>0</v>
      </c>
      <c r="K35" s="40">
        <v>0</v>
      </c>
      <c r="L35" s="39">
        <v>0</v>
      </c>
      <c r="M35" s="39">
        <v>0</v>
      </c>
      <c r="N35" s="40">
        <v>0</v>
      </c>
      <c r="O35" s="40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74">
        <v>0</v>
      </c>
    </row>
    <row r="36" spans="1:25" s="4" customFormat="1" ht="15" customHeight="1">
      <c r="A36" s="41" t="s">
        <v>87</v>
      </c>
      <c r="B36" s="38" t="s">
        <v>145</v>
      </c>
      <c r="C36" s="39">
        <f>D36+M36+Q36+V36</f>
        <v>520705</v>
      </c>
      <c r="D36" s="69">
        <f>SUM(E36:I36)</f>
        <v>520705</v>
      </c>
      <c r="E36" s="39">
        <v>0</v>
      </c>
      <c r="F36" s="39">
        <v>0</v>
      </c>
      <c r="G36" s="39">
        <v>0</v>
      </c>
      <c r="H36" s="39">
        <v>0</v>
      </c>
      <c r="I36" s="39">
        <v>520705</v>
      </c>
      <c r="J36" s="40">
        <v>0</v>
      </c>
      <c r="K36" s="40">
        <v>0</v>
      </c>
      <c r="L36" s="39">
        <v>0</v>
      </c>
      <c r="M36" s="39">
        <v>0</v>
      </c>
      <c r="N36" s="40">
        <v>0</v>
      </c>
      <c r="O36" s="40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74">
        <v>0</v>
      </c>
      <c r="W36" s="57" t="s">
        <v>106</v>
      </c>
      <c r="X36" s="57"/>
      <c r="Y36" s="57"/>
    </row>
    <row r="37" spans="1:22" s="4" customFormat="1" ht="15" customHeight="1">
      <c r="A37" s="41" t="s">
        <v>88</v>
      </c>
      <c r="B37" s="60" t="s">
        <v>146</v>
      </c>
      <c r="C37" s="39">
        <f>D37+M37+O37+Q37+V37</f>
        <v>1586999</v>
      </c>
      <c r="D37" s="39">
        <f t="shared" si="6"/>
        <v>1586999</v>
      </c>
      <c r="E37" s="74">
        <v>0</v>
      </c>
      <c r="F37" s="74">
        <v>0</v>
      </c>
      <c r="G37" s="74">
        <v>0</v>
      </c>
      <c r="H37" s="74">
        <v>1072653</v>
      </c>
      <c r="I37" s="74">
        <v>514346</v>
      </c>
      <c r="J37" s="40">
        <v>0</v>
      </c>
      <c r="K37" s="40">
        <v>0</v>
      </c>
      <c r="L37" s="39">
        <v>0</v>
      </c>
      <c r="M37" s="39">
        <v>0</v>
      </c>
      <c r="N37" s="40">
        <v>0</v>
      </c>
      <c r="O37" s="40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74">
        <v>0</v>
      </c>
    </row>
    <row r="38" spans="1:22" s="4" customFormat="1" ht="15" customHeight="1">
      <c r="A38" s="41" t="s">
        <v>89</v>
      </c>
      <c r="B38" s="60" t="s">
        <v>137</v>
      </c>
      <c r="C38" s="39">
        <f t="shared" si="5"/>
        <v>3668378</v>
      </c>
      <c r="D38" s="39">
        <f t="shared" si="6"/>
        <v>1033471</v>
      </c>
      <c r="E38" s="39">
        <v>0</v>
      </c>
      <c r="F38" s="39">
        <v>0</v>
      </c>
      <c r="G38" s="39">
        <v>0</v>
      </c>
      <c r="H38" s="74">
        <v>698523</v>
      </c>
      <c r="I38" s="39">
        <v>334948</v>
      </c>
      <c r="J38" s="40">
        <v>0</v>
      </c>
      <c r="K38" s="40">
        <v>0</v>
      </c>
      <c r="L38" s="39">
        <v>160</v>
      </c>
      <c r="M38" s="39">
        <v>2634907</v>
      </c>
      <c r="N38" s="40">
        <v>0</v>
      </c>
      <c r="O38" s="40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74">
        <v>0</v>
      </c>
    </row>
    <row r="39" spans="1:22" s="4" customFormat="1" ht="15" customHeight="1">
      <c r="A39" s="41" t="s">
        <v>90</v>
      </c>
      <c r="B39" s="60" t="s">
        <v>139</v>
      </c>
      <c r="C39" s="39">
        <f>D39+M39+O39+Q39+V39</f>
        <v>1024366</v>
      </c>
      <c r="D39" s="39">
        <f t="shared" si="6"/>
        <v>1024366</v>
      </c>
      <c r="E39" s="39">
        <v>0</v>
      </c>
      <c r="F39" s="39">
        <v>0</v>
      </c>
      <c r="G39" s="39">
        <v>0</v>
      </c>
      <c r="H39" s="74">
        <v>692369</v>
      </c>
      <c r="I39" s="39">
        <v>331997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74">
        <v>0</v>
      </c>
    </row>
    <row r="40" spans="1:22" s="4" customFormat="1" ht="15" customHeight="1">
      <c r="A40" s="41" t="s">
        <v>96</v>
      </c>
      <c r="B40" s="60" t="s">
        <v>138</v>
      </c>
      <c r="C40" s="39">
        <f t="shared" si="5"/>
        <v>1017146</v>
      </c>
      <c r="D40" s="39">
        <f t="shared" si="6"/>
        <v>1017146</v>
      </c>
      <c r="E40" s="39">
        <v>0</v>
      </c>
      <c r="F40" s="39">
        <v>0</v>
      </c>
      <c r="G40" s="39">
        <v>0</v>
      </c>
      <c r="H40" s="74">
        <v>687489</v>
      </c>
      <c r="I40" s="39">
        <v>329657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74">
        <v>0</v>
      </c>
    </row>
    <row r="41" spans="1:22" s="4" customFormat="1" ht="15" customHeight="1">
      <c r="A41" s="41" t="s">
        <v>97</v>
      </c>
      <c r="B41" s="38" t="s">
        <v>133</v>
      </c>
      <c r="C41" s="39">
        <f>D41+M41+O41+Q41+V41</f>
        <v>718320</v>
      </c>
      <c r="D41" s="39">
        <f t="shared" si="6"/>
        <v>718320</v>
      </c>
      <c r="E41" s="39">
        <v>0</v>
      </c>
      <c r="F41" s="39">
        <v>0</v>
      </c>
      <c r="G41" s="39">
        <v>0</v>
      </c>
      <c r="H41" s="74">
        <v>718320</v>
      </c>
      <c r="I41" s="74">
        <v>0</v>
      </c>
      <c r="J41" s="40">
        <v>0</v>
      </c>
      <c r="K41" s="40">
        <v>0</v>
      </c>
      <c r="L41" s="39">
        <v>0</v>
      </c>
      <c r="M41" s="39">
        <v>0</v>
      </c>
      <c r="N41" s="40">
        <v>0</v>
      </c>
      <c r="O41" s="40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74">
        <v>0</v>
      </c>
    </row>
    <row r="42" spans="1:29" s="57" customFormat="1" ht="15" customHeight="1">
      <c r="A42" s="41" t="s">
        <v>96</v>
      </c>
      <c r="B42" s="38" t="s">
        <v>143</v>
      </c>
      <c r="C42" s="39">
        <f>D42+M42+Q42+V42</f>
        <v>2107654</v>
      </c>
      <c r="D42" s="69">
        <f t="shared" si="6"/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0">
        <v>0</v>
      </c>
      <c r="K42" s="40">
        <v>0</v>
      </c>
      <c r="L42" s="39">
        <v>160</v>
      </c>
      <c r="M42" s="39">
        <v>2073975</v>
      </c>
      <c r="N42" s="40">
        <v>0</v>
      </c>
      <c r="O42" s="40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33679</v>
      </c>
      <c r="AB42" s="57">
        <v>33679</v>
      </c>
      <c r="AC42" s="57" t="s">
        <v>106</v>
      </c>
    </row>
    <row r="43" spans="1:28" s="8" customFormat="1" ht="14.25" customHeight="1">
      <c r="A43" s="128" t="s">
        <v>68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X43" s="4"/>
      <c r="Y43" s="4"/>
      <c r="Z43" s="4"/>
      <c r="AA43" s="4"/>
      <c r="AB43" s="4"/>
    </row>
    <row r="44" spans="1:28" s="8" customFormat="1" ht="14.25" customHeight="1">
      <c r="A44" s="42" t="s">
        <v>58</v>
      </c>
      <c r="B44" s="43" t="s">
        <v>84</v>
      </c>
      <c r="C44" s="44">
        <f aca="true" t="shared" si="7" ref="C44:V44">SUM(C45:C51)</f>
        <v>8604170</v>
      </c>
      <c r="D44" s="44">
        <f t="shared" si="7"/>
        <v>8604170</v>
      </c>
      <c r="E44" s="44">
        <f t="shared" si="7"/>
        <v>1294662</v>
      </c>
      <c r="F44" s="44">
        <f t="shared" si="7"/>
        <v>2472661</v>
      </c>
      <c r="G44" s="44">
        <f t="shared" si="7"/>
        <v>0</v>
      </c>
      <c r="H44" s="44">
        <f t="shared" si="7"/>
        <v>4183903</v>
      </c>
      <c r="I44" s="44">
        <f t="shared" si="7"/>
        <v>652944</v>
      </c>
      <c r="J44" s="44">
        <f t="shared" si="7"/>
        <v>0</v>
      </c>
      <c r="K44" s="44">
        <f t="shared" si="7"/>
        <v>0</v>
      </c>
      <c r="L44" s="44">
        <f t="shared" si="7"/>
        <v>0</v>
      </c>
      <c r="M44" s="44">
        <f t="shared" si="7"/>
        <v>0</v>
      </c>
      <c r="N44" s="44">
        <f t="shared" si="7"/>
        <v>0</v>
      </c>
      <c r="O44" s="44">
        <f t="shared" si="7"/>
        <v>0</v>
      </c>
      <c r="P44" s="44">
        <f t="shared" si="7"/>
        <v>0</v>
      </c>
      <c r="Q44" s="44">
        <f t="shared" si="7"/>
        <v>0</v>
      </c>
      <c r="R44" s="44">
        <f t="shared" si="7"/>
        <v>0</v>
      </c>
      <c r="S44" s="44">
        <f t="shared" si="7"/>
        <v>0</v>
      </c>
      <c r="T44" s="44">
        <f t="shared" si="7"/>
        <v>0</v>
      </c>
      <c r="U44" s="44">
        <f t="shared" si="7"/>
        <v>0</v>
      </c>
      <c r="V44" s="27">
        <f t="shared" si="7"/>
        <v>0</v>
      </c>
      <c r="X44" s="4"/>
      <c r="Y44" s="4"/>
      <c r="Z44" s="4"/>
      <c r="AA44" s="4"/>
      <c r="AB44" s="4"/>
    </row>
    <row r="45" spans="1:22" ht="15">
      <c r="A45" s="41" t="s">
        <v>47</v>
      </c>
      <c r="B45" s="38" t="s">
        <v>148</v>
      </c>
      <c r="C45" s="39">
        <f>D45+M45+O45+Q45+V45</f>
        <v>1130957</v>
      </c>
      <c r="D45" s="39">
        <f aca="true" t="shared" si="8" ref="D45:D51">SUM(E45:I45)</f>
        <v>1130957</v>
      </c>
      <c r="E45" s="74">
        <v>0</v>
      </c>
      <c r="F45" s="74">
        <v>805370</v>
      </c>
      <c r="G45" s="74">
        <v>0</v>
      </c>
      <c r="H45" s="74">
        <v>0</v>
      </c>
      <c r="I45" s="74">
        <v>325587</v>
      </c>
      <c r="J45" s="77">
        <v>0</v>
      </c>
      <c r="K45" s="40">
        <v>0</v>
      </c>
      <c r="L45" s="39">
        <v>0</v>
      </c>
      <c r="M45" s="39">
        <v>0</v>
      </c>
      <c r="N45" s="40">
        <v>0</v>
      </c>
      <c r="O45" s="40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74">
        <v>0</v>
      </c>
    </row>
    <row r="46" spans="1:23" ht="15">
      <c r="A46" s="41" t="s">
        <v>69</v>
      </c>
      <c r="B46" s="60" t="s">
        <v>140</v>
      </c>
      <c r="C46" s="39">
        <f aca="true" t="shared" si="9" ref="C46:C51">D46+M46+O46+Q46+V46</f>
        <v>3114462</v>
      </c>
      <c r="D46" s="39">
        <f t="shared" si="8"/>
        <v>3114462</v>
      </c>
      <c r="E46" s="74">
        <v>1294662</v>
      </c>
      <c r="F46" s="74">
        <v>809749</v>
      </c>
      <c r="G46" s="74">
        <v>0</v>
      </c>
      <c r="H46" s="74">
        <v>682694</v>
      </c>
      <c r="I46" s="39">
        <v>327357</v>
      </c>
      <c r="J46" s="77">
        <v>0</v>
      </c>
      <c r="K46" s="40">
        <v>0</v>
      </c>
      <c r="L46" s="39">
        <v>0</v>
      </c>
      <c r="M46" s="39">
        <v>0</v>
      </c>
      <c r="N46" s="40">
        <v>0</v>
      </c>
      <c r="O46" s="40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74">
        <v>0</v>
      </c>
      <c r="W46" s="4"/>
    </row>
    <row r="47" spans="1:28" s="28" customFormat="1" ht="15" customHeight="1">
      <c r="A47" s="41" t="s">
        <v>70</v>
      </c>
      <c r="B47" s="38" t="s">
        <v>127</v>
      </c>
      <c r="C47" s="39">
        <f t="shared" si="9"/>
        <v>683670</v>
      </c>
      <c r="D47" s="39">
        <f t="shared" si="8"/>
        <v>683670</v>
      </c>
      <c r="E47" s="74">
        <v>0</v>
      </c>
      <c r="F47" s="74">
        <v>0</v>
      </c>
      <c r="G47" s="74">
        <v>0</v>
      </c>
      <c r="H47" s="74">
        <v>683670</v>
      </c>
      <c r="I47" s="74">
        <v>0</v>
      </c>
      <c r="J47" s="74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74">
        <v>0</v>
      </c>
      <c r="X47" s="4"/>
      <c r="Y47" s="4"/>
      <c r="Z47" s="4"/>
      <c r="AA47" s="4"/>
      <c r="AB47" s="4"/>
    </row>
    <row r="48" spans="1:22" s="4" customFormat="1" ht="15" customHeight="1">
      <c r="A48" s="41" t="s">
        <v>87</v>
      </c>
      <c r="B48" s="38" t="s">
        <v>129</v>
      </c>
      <c r="C48" s="39">
        <f t="shared" si="9"/>
        <v>686471</v>
      </c>
      <c r="D48" s="39">
        <f t="shared" si="8"/>
        <v>686471</v>
      </c>
      <c r="E48" s="74">
        <v>0</v>
      </c>
      <c r="F48" s="74">
        <v>0</v>
      </c>
      <c r="G48" s="74">
        <v>0</v>
      </c>
      <c r="H48" s="74">
        <v>686471</v>
      </c>
      <c r="I48" s="74">
        <v>0</v>
      </c>
      <c r="J48" s="74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>
        <v>0</v>
      </c>
      <c r="U48" s="39">
        <v>0</v>
      </c>
      <c r="V48" s="74">
        <v>0</v>
      </c>
    </row>
    <row r="49" spans="1:22" s="4" customFormat="1" ht="15" customHeight="1">
      <c r="A49" s="41" t="s">
        <v>88</v>
      </c>
      <c r="B49" s="38" t="s">
        <v>130</v>
      </c>
      <c r="C49" s="39">
        <f t="shared" si="9"/>
        <v>715074</v>
      </c>
      <c r="D49" s="39">
        <f t="shared" si="8"/>
        <v>715074</v>
      </c>
      <c r="E49" s="74">
        <v>0</v>
      </c>
      <c r="F49" s="74">
        <v>0</v>
      </c>
      <c r="G49" s="74">
        <v>0</v>
      </c>
      <c r="H49" s="74">
        <v>715074</v>
      </c>
      <c r="I49" s="74">
        <v>0</v>
      </c>
      <c r="J49" s="74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74">
        <v>0</v>
      </c>
    </row>
    <row r="50" spans="1:22" s="4" customFormat="1" ht="15" customHeight="1">
      <c r="A50" s="41" t="s">
        <v>89</v>
      </c>
      <c r="B50" s="38" t="s">
        <v>131</v>
      </c>
      <c r="C50" s="39">
        <f t="shared" si="9"/>
        <v>1580530</v>
      </c>
      <c r="D50" s="39">
        <f t="shared" si="8"/>
        <v>1580530</v>
      </c>
      <c r="E50" s="74">
        <v>0</v>
      </c>
      <c r="F50" s="74">
        <v>857542</v>
      </c>
      <c r="G50" s="74">
        <v>0</v>
      </c>
      <c r="H50" s="74">
        <v>722988</v>
      </c>
      <c r="I50" s="74">
        <v>0</v>
      </c>
      <c r="J50" s="74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39">
        <v>0</v>
      </c>
      <c r="U50" s="39">
        <v>0</v>
      </c>
      <c r="V50" s="74">
        <v>0</v>
      </c>
    </row>
    <row r="51" spans="1:22" ht="15">
      <c r="A51" s="41" t="s">
        <v>90</v>
      </c>
      <c r="B51" s="38" t="s">
        <v>132</v>
      </c>
      <c r="C51" s="39">
        <f t="shared" si="9"/>
        <v>693006</v>
      </c>
      <c r="D51" s="39">
        <f t="shared" si="8"/>
        <v>693006</v>
      </c>
      <c r="E51" s="74">
        <v>0</v>
      </c>
      <c r="F51" s="74">
        <v>0</v>
      </c>
      <c r="G51" s="74">
        <v>0</v>
      </c>
      <c r="H51" s="74">
        <v>693006</v>
      </c>
      <c r="I51" s="74">
        <v>0</v>
      </c>
      <c r="J51" s="74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74">
        <v>0</v>
      </c>
    </row>
    <row r="52" spans="1:23" ht="15">
      <c r="A52" s="53"/>
      <c r="B52" s="54"/>
      <c r="C52" s="55"/>
      <c r="D52" s="55"/>
      <c r="E52" s="55"/>
      <c r="F52" s="55"/>
      <c r="G52" s="55"/>
      <c r="H52" s="55"/>
      <c r="I52" s="55"/>
      <c r="J52" s="56"/>
      <c r="K52" s="56"/>
      <c r="L52" s="55"/>
      <c r="M52" s="55"/>
      <c r="N52" s="56"/>
      <c r="O52" s="56"/>
      <c r="P52" s="55"/>
      <c r="Q52" s="55"/>
      <c r="R52" s="55"/>
      <c r="S52" s="55"/>
      <c r="T52" s="55"/>
      <c r="U52" s="55"/>
      <c r="V52" s="75"/>
      <c r="W52" s="4"/>
    </row>
    <row r="54" ht="15" hidden="1">
      <c r="I54" s="58"/>
    </row>
    <row r="55" spans="1:9" ht="23.25" hidden="1">
      <c r="A55" s="50"/>
      <c r="B55" s="49" t="s">
        <v>95</v>
      </c>
      <c r="C55" s="50"/>
      <c r="D55" s="50"/>
      <c r="E55" s="50"/>
      <c r="F55" s="50"/>
      <c r="G55" s="50"/>
      <c r="H55" s="50"/>
      <c r="I55" s="50"/>
    </row>
    <row r="56" spans="1:13" ht="23.25" hidden="1">
      <c r="A56" s="50"/>
      <c r="B56" s="49" t="s">
        <v>93</v>
      </c>
      <c r="C56" s="49"/>
      <c r="D56" s="51"/>
      <c r="E56" s="51"/>
      <c r="F56" s="51"/>
      <c r="G56" s="51"/>
      <c r="H56" s="50"/>
      <c r="I56" s="50"/>
      <c r="M56" s="5">
        <v>10504530.65</v>
      </c>
    </row>
    <row r="57" spans="1:16" ht="23.25" hidden="1">
      <c r="A57" s="50"/>
      <c r="B57" s="49" t="s">
        <v>102</v>
      </c>
      <c r="C57" s="49"/>
      <c r="D57" s="49"/>
      <c r="E57" s="49"/>
      <c r="F57" s="49"/>
      <c r="G57" s="50"/>
      <c r="H57" s="50"/>
      <c r="I57" s="50"/>
      <c r="L57" s="52">
        <v>2017</v>
      </c>
      <c r="M57" s="133">
        <f>M56-C11</f>
        <v>8002019.65</v>
      </c>
      <c r="N57" s="133"/>
      <c r="O57" s="133"/>
      <c r="P57" s="133"/>
    </row>
    <row r="58" spans="1:12" ht="23.25" hidden="1">
      <c r="A58" s="50"/>
      <c r="B58" s="49" t="s">
        <v>94</v>
      </c>
      <c r="C58" s="49"/>
      <c r="D58" s="51"/>
      <c r="E58" s="51"/>
      <c r="F58" s="51"/>
      <c r="G58" s="51"/>
      <c r="H58" s="50"/>
      <c r="I58" s="50"/>
      <c r="L58" s="52"/>
    </row>
    <row r="59" spans="12:13" ht="18.75" hidden="1">
      <c r="L59" s="52"/>
      <c r="M59" s="5">
        <v>10073770.97</v>
      </c>
    </row>
    <row r="60" spans="12:16" ht="21" hidden="1">
      <c r="L60" s="52">
        <v>2018</v>
      </c>
      <c r="M60" s="133">
        <f>M59-C32</f>
        <v>-7964348.029999999</v>
      </c>
      <c r="N60" s="134"/>
      <c r="O60" s="134"/>
      <c r="P60" s="134"/>
    </row>
    <row r="61" ht="18.75" hidden="1">
      <c r="L61" s="52"/>
    </row>
    <row r="62" spans="12:13" ht="18.75" hidden="1">
      <c r="L62" s="52"/>
      <c r="M62" s="5">
        <v>8935854.56</v>
      </c>
    </row>
    <row r="63" spans="12:16" ht="21" hidden="1">
      <c r="L63" s="52">
        <v>2019</v>
      </c>
      <c r="M63" s="133">
        <f>M62-C44</f>
        <v>331684.5600000005</v>
      </c>
      <c r="N63" s="134"/>
      <c r="O63" s="134"/>
      <c r="P63" s="134"/>
    </row>
    <row r="64" ht="15" hidden="1"/>
    <row r="65" ht="15" hidden="1"/>
    <row r="66" ht="15" hidden="1"/>
    <row r="67" ht="15" hidden="1"/>
    <row r="68" ht="15" hidden="1"/>
  </sheetData>
  <sheetProtection/>
  <mergeCells count="25">
    <mergeCell ref="M63:P63"/>
    <mergeCell ref="M60:P60"/>
    <mergeCell ref="N5:O6"/>
    <mergeCell ref="A31:V31"/>
    <mergeCell ref="M57:P57"/>
    <mergeCell ref="A10:V10"/>
    <mergeCell ref="V5:V6"/>
    <mergeCell ref="M1:V1"/>
    <mergeCell ref="M2:V2"/>
    <mergeCell ref="J5:K6"/>
    <mergeCell ref="R5:S6"/>
    <mergeCell ref="T5:T6"/>
    <mergeCell ref="A43:V43"/>
    <mergeCell ref="A9:B9"/>
    <mergeCell ref="L5:M6"/>
    <mergeCell ref="A4:A6"/>
    <mergeCell ref="B4:B6"/>
    <mergeCell ref="D4:S4"/>
    <mergeCell ref="T4:V4"/>
    <mergeCell ref="A3:V3"/>
    <mergeCell ref="U5:U6"/>
    <mergeCell ref="D5:I5"/>
    <mergeCell ref="P5:Q6"/>
    <mergeCell ref="C4:C6"/>
  </mergeCells>
  <printOptions/>
  <pageMargins left="0.5905511811023623" right="0.5905511811023623" top="1.1811023622047245" bottom="1.1811023622047245" header="0.31496062992125984" footer="0.31496062992125984"/>
  <pageSetup fitToHeight="0" fitToWidth="1" horizontalDpi="600" verticalDpi="600" orientation="landscape" paperSize="9" scale="46" r:id="rId1"/>
  <rowBreaks count="1" manualBreakCount="1">
    <brk id="42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F2" sqref="F2:N2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9.28125" style="0" customWidth="1"/>
    <col min="4" max="4" width="22.71093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3" width="16.00390625" style="0" customWidth="1"/>
    <col min="14" max="14" width="17.28125" style="0" customWidth="1"/>
  </cols>
  <sheetData>
    <row r="1" spans="1:14" ht="33" customHeight="1">
      <c r="A1" s="6"/>
      <c r="F1" s="95" t="s">
        <v>80</v>
      </c>
      <c r="G1" s="95"/>
      <c r="H1" s="95"/>
      <c r="I1" s="95"/>
      <c r="J1" s="95"/>
      <c r="K1" s="95"/>
      <c r="L1" s="95"/>
      <c r="M1" s="95"/>
      <c r="N1" s="95"/>
    </row>
    <row r="2" spans="1:14" ht="33" customHeight="1">
      <c r="A2" s="6"/>
      <c r="F2" s="95" t="s">
        <v>168</v>
      </c>
      <c r="G2" s="95"/>
      <c r="H2" s="95"/>
      <c r="I2" s="95"/>
      <c r="J2" s="95"/>
      <c r="K2" s="95"/>
      <c r="L2" s="95"/>
      <c r="M2" s="95"/>
      <c r="N2" s="95"/>
    </row>
    <row r="3" spans="1:14" ht="69.75" customHeight="1">
      <c r="A3" s="141" t="s">
        <v>81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14" s="1" customFormat="1" ht="18" customHeight="1">
      <c r="A4" s="118" t="s">
        <v>0</v>
      </c>
      <c r="B4" s="140" t="s">
        <v>51</v>
      </c>
      <c r="C4" s="142" t="s">
        <v>52</v>
      </c>
      <c r="D4" s="142" t="s">
        <v>8</v>
      </c>
      <c r="E4" s="140" t="s">
        <v>53</v>
      </c>
      <c r="F4" s="140"/>
      <c r="G4" s="140"/>
      <c r="H4" s="140"/>
      <c r="I4" s="140"/>
      <c r="J4" s="140" t="s">
        <v>9</v>
      </c>
      <c r="K4" s="140"/>
      <c r="L4" s="140"/>
      <c r="M4" s="140"/>
      <c r="N4" s="140"/>
    </row>
    <row r="5" spans="1:14" s="1" customFormat="1" ht="56.25" customHeight="1">
      <c r="A5" s="127"/>
      <c r="B5" s="140"/>
      <c r="C5" s="142"/>
      <c r="D5" s="142"/>
      <c r="E5" s="23" t="s">
        <v>71</v>
      </c>
      <c r="F5" s="23" t="s">
        <v>72</v>
      </c>
      <c r="G5" s="23" t="s">
        <v>73</v>
      </c>
      <c r="H5" s="23" t="s">
        <v>74</v>
      </c>
      <c r="I5" s="23" t="s">
        <v>15</v>
      </c>
      <c r="J5" s="23" t="s">
        <v>71</v>
      </c>
      <c r="K5" s="23" t="s">
        <v>75</v>
      </c>
      <c r="L5" s="23" t="s">
        <v>76</v>
      </c>
      <c r="M5" s="23" t="s">
        <v>74</v>
      </c>
      <c r="N5" s="23" t="s">
        <v>15</v>
      </c>
    </row>
    <row r="6" spans="1:14" s="1" customFormat="1" ht="15">
      <c r="A6" s="119"/>
      <c r="B6" s="140"/>
      <c r="C6" s="29" t="s">
        <v>39</v>
      </c>
      <c r="D6" s="25" t="s">
        <v>23</v>
      </c>
      <c r="E6" s="25" t="s">
        <v>38</v>
      </c>
      <c r="F6" s="25" t="s">
        <v>38</v>
      </c>
      <c r="G6" s="25" t="s">
        <v>38</v>
      </c>
      <c r="H6" s="25" t="s">
        <v>38</v>
      </c>
      <c r="I6" s="25" t="s">
        <v>38</v>
      </c>
      <c r="J6" s="25" t="s">
        <v>24</v>
      </c>
      <c r="K6" s="25" t="s">
        <v>24</v>
      </c>
      <c r="L6" s="25" t="s">
        <v>24</v>
      </c>
      <c r="M6" s="25" t="s">
        <v>24</v>
      </c>
      <c r="N6" s="25" t="s">
        <v>24</v>
      </c>
    </row>
    <row r="7" spans="1:14" s="1" customFormat="1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</row>
    <row r="8" spans="1:14" s="33" customFormat="1" ht="15">
      <c r="A8" s="25">
        <v>1</v>
      </c>
      <c r="B8" s="23" t="s">
        <v>77</v>
      </c>
      <c r="C8" s="30">
        <f>'Приложение 1'!H11</f>
        <v>8186.200000000001</v>
      </c>
      <c r="D8" s="31">
        <f>'Приложение 1'!K11</f>
        <v>394</v>
      </c>
      <c r="E8" s="25"/>
      <c r="F8" s="25"/>
      <c r="G8" s="25"/>
      <c r="H8" s="25">
        <v>19</v>
      </c>
      <c r="I8" s="25">
        <f>H8</f>
        <v>19</v>
      </c>
      <c r="J8" s="25"/>
      <c r="K8" s="25"/>
      <c r="L8" s="25"/>
      <c r="M8" s="32">
        <f>'Приложение 1'!L11</f>
        <v>2502511</v>
      </c>
      <c r="N8" s="32">
        <f>M8</f>
        <v>2502511</v>
      </c>
    </row>
    <row r="9" spans="1:14" s="33" customFormat="1" ht="15">
      <c r="A9" s="25">
        <v>2</v>
      </c>
      <c r="B9" s="23" t="s">
        <v>78</v>
      </c>
      <c r="C9" s="30">
        <f>'Приложение 1'!H32</f>
        <v>4015.4900000000002</v>
      </c>
      <c r="D9" s="31">
        <f>'Приложение 1'!K32</f>
        <v>188</v>
      </c>
      <c r="E9" s="25"/>
      <c r="F9" s="25"/>
      <c r="G9" s="25"/>
      <c r="H9" s="25">
        <v>10</v>
      </c>
      <c r="I9" s="25">
        <f>H9</f>
        <v>10</v>
      </c>
      <c r="J9" s="25"/>
      <c r="K9" s="25"/>
      <c r="L9" s="25"/>
      <c r="M9" s="32">
        <f>'Приложение 1'!L32</f>
        <v>18038119</v>
      </c>
      <c r="N9" s="32">
        <f>M9</f>
        <v>18038119</v>
      </c>
    </row>
    <row r="10" spans="1:14" s="33" customFormat="1" ht="15">
      <c r="A10" s="25">
        <v>3</v>
      </c>
      <c r="B10" s="23" t="s">
        <v>79</v>
      </c>
      <c r="C10" s="30">
        <f>'Приложение 1'!H44</f>
        <v>2470.08</v>
      </c>
      <c r="D10" s="31">
        <f>'Приложение 1'!K44</f>
        <v>142</v>
      </c>
      <c r="E10" s="25"/>
      <c r="F10" s="25"/>
      <c r="G10" s="25"/>
      <c r="H10" s="25">
        <v>7</v>
      </c>
      <c r="I10" s="25">
        <f>H10</f>
        <v>7</v>
      </c>
      <c r="J10" s="25"/>
      <c r="K10" s="25"/>
      <c r="L10" s="25"/>
      <c r="M10" s="32">
        <f>'Приложение 1'!L44</f>
        <v>8604170</v>
      </c>
      <c r="N10" s="32">
        <f>M10</f>
        <v>8604170</v>
      </c>
    </row>
    <row r="22" ht="15">
      <c r="A22" s="7"/>
    </row>
  </sheetData>
  <sheetProtection/>
  <mergeCells count="9">
    <mergeCell ref="J4:N4"/>
    <mergeCell ref="F2:N2"/>
    <mergeCell ref="F1:N1"/>
    <mergeCell ref="A3:N3"/>
    <mergeCell ref="A4:A6"/>
    <mergeCell ref="B4:B6"/>
    <mergeCell ref="C4:C5"/>
    <mergeCell ref="D4:D5"/>
    <mergeCell ref="E4:I4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2018-02-01T04:38:27Z</cp:lastPrinted>
  <dcterms:created xsi:type="dcterms:W3CDTF">2014-07-06T05:24:36Z</dcterms:created>
  <dcterms:modified xsi:type="dcterms:W3CDTF">2018-02-01T04:46:17Z</dcterms:modified>
  <cp:category/>
  <cp:version/>
  <cp:contentType/>
  <cp:contentStatus/>
</cp:coreProperties>
</file>